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IM\Communal\information management\Research Data Management\temp datasets\#973\"/>
    </mc:Choice>
  </mc:AlternateContent>
  <xr:revisionPtr revIDLastSave="0" documentId="8_{853E1332-74E7-4284-B39A-C8B135B3F9A5}" xr6:coauthVersionLast="44" xr6:coauthVersionMax="44" xr10:uidLastSave="{00000000-0000-0000-0000-000000000000}"/>
  <bookViews>
    <workbookView xWindow="-19320" yWindow="690" windowWidth="19440" windowHeight="15000" activeTab="1" xr2:uid="{A78982CE-0676-3041-B34A-D14B2A1019D0}"/>
  </bookViews>
  <sheets>
    <sheet name="Fig 3B - 13C-Glucose Tracing" sheetId="1" r:id="rId1"/>
    <sheet name="Fig 3C - 2-NBDG" sheetId="2" r:id="rId2"/>
    <sheet name="Fig 3D - Lactat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2" l="1"/>
  <c r="P12" i="2"/>
  <c r="P11" i="2"/>
  <c r="S9" i="2" s="1"/>
  <c r="AN16" i="1" l="1"/>
  <c r="AM16" i="1"/>
  <c r="AL16" i="1"/>
  <c r="AL21" i="1" s="1"/>
  <c r="AN14" i="1"/>
  <c r="AM14" i="1"/>
  <c r="AL14" i="1"/>
  <c r="AL19" i="1" s="1"/>
  <c r="AG21" i="1"/>
  <c r="AI16" i="1"/>
  <c r="AH16" i="1"/>
  <c r="AG16" i="1"/>
  <c r="AI14" i="1"/>
  <c r="AH14" i="1"/>
  <c r="AG14" i="1"/>
  <c r="AB21" i="1"/>
  <c r="AD16" i="1"/>
  <c r="AD21" i="1" s="1"/>
  <c r="AC16" i="1"/>
  <c r="AB16" i="1"/>
  <c r="AD14" i="1"/>
  <c r="AC14" i="1"/>
  <c r="AB14" i="1"/>
  <c r="AB19" i="1" s="1"/>
  <c r="AC19" i="1" l="1"/>
  <c r="AM21" i="1"/>
  <c r="AI19" i="1"/>
  <c r="AN21" i="1"/>
  <c r="AH21" i="1"/>
  <c r="AM19" i="1"/>
  <c r="AC21" i="1"/>
  <c r="AH19" i="1"/>
  <c r="AI21" i="1"/>
  <c r="AN19" i="1"/>
  <c r="AG19" i="1"/>
  <c r="AD19" i="1"/>
  <c r="AI38" i="1"/>
  <c r="AH38" i="1"/>
  <c r="AG38" i="1"/>
  <c r="AG43" i="1" s="1"/>
  <c r="AI36" i="1"/>
  <c r="AH36" i="1"/>
  <c r="AG36" i="1"/>
  <c r="AG41" i="1" s="1"/>
  <c r="AD38" i="1"/>
  <c r="AC38" i="1"/>
  <c r="AB38" i="1"/>
  <c r="AB43" i="1" s="1"/>
  <c r="AD36" i="1"/>
  <c r="AC36" i="1"/>
  <c r="AC41" i="1" s="1"/>
  <c r="AB36" i="1"/>
  <c r="AB41" i="1" s="1"/>
  <c r="AN38" i="1"/>
  <c r="AM38" i="1"/>
  <c r="AM43" i="1" s="1"/>
  <c r="AL38" i="1"/>
  <c r="AL43" i="1" s="1"/>
  <c r="AN36" i="1"/>
  <c r="AM36" i="1"/>
  <c r="AL36" i="1"/>
  <c r="AH43" i="1" l="1"/>
  <c r="AN41" i="1"/>
  <c r="AD43" i="1"/>
  <c r="AM41" i="1"/>
  <c r="AN43" i="1"/>
  <c r="AC43" i="1"/>
  <c r="AH41" i="1"/>
  <c r="AI43" i="1"/>
  <c r="AI41" i="1"/>
  <c r="AD41" i="1"/>
  <c r="AL41" i="1"/>
  <c r="AN60" i="1" l="1"/>
  <c r="AM60" i="1"/>
  <c r="AL60" i="1"/>
  <c r="AL65" i="1" s="1"/>
  <c r="AN58" i="1"/>
  <c r="AM58" i="1"/>
  <c r="AL58" i="1"/>
  <c r="AI60" i="1"/>
  <c r="AH60" i="1"/>
  <c r="AG60" i="1"/>
  <c r="AG65" i="1" s="1"/>
  <c r="AI58" i="1"/>
  <c r="AH58" i="1"/>
  <c r="AG58" i="1"/>
  <c r="AG63" i="1" s="1"/>
  <c r="AD60" i="1"/>
  <c r="AC60" i="1"/>
  <c r="AB60" i="1"/>
  <c r="AC65" i="1" s="1"/>
  <c r="AD58" i="1"/>
  <c r="AC58" i="1"/>
  <c r="AB58" i="1"/>
  <c r="AN63" i="1" l="1"/>
  <c r="AM65" i="1"/>
  <c r="AD65" i="1"/>
  <c r="AN65" i="1"/>
  <c r="AM63" i="1"/>
  <c r="AL63" i="1"/>
  <c r="AH65" i="1"/>
  <c r="AH63" i="1"/>
  <c r="AI65" i="1"/>
  <c r="AD63" i="1"/>
  <c r="AI63" i="1"/>
  <c r="AC63" i="1"/>
  <c r="AB65" i="1"/>
  <c r="AB63" i="1"/>
  <c r="Y60" i="1" l="1"/>
  <c r="X60" i="1"/>
  <c r="W60" i="1"/>
  <c r="W65" i="1" s="1"/>
  <c r="T60" i="1"/>
  <c r="T65" i="1" s="1"/>
  <c r="S60" i="1"/>
  <c r="R60" i="1"/>
  <c r="R65" i="1" s="1"/>
  <c r="O60" i="1"/>
  <c r="O65" i="1" s="1"/>
  <c r="N60" i="1"/>
  <c r="N65" i="1" s="1"/>
  <c r="M60" i="1"/>
  <c r="M65" i="1" s="1"/>
  <c r="J60" i="1"/>
  <c r="I60" i="1"/>
  <c r="H60" i="1"/>
  <c r="H65" i="1" s="1"/>
  <c r="E60" i="1"/>
  <c r="D60" i="1"/>
  <c r="C60" i="1"/>
  <c r="C65" i="1" s="1"/>
  <c r="Y58" i="1"/>
  <c r="Y63" i="1" s="1"/>
  <c r="X58" i="1"/>
  <c r="W58" i="1"/>
  <c r="W63" i="1" s="1"/>
  <c r="T58" i="1"/>
  <c r="T63" i="1" s="1"/>
  <c r="S58" i="1"/>
  <c r="S63" i="1" s="1"/>
  <c r="R58" i="1"/>
  <c r="R63" i="1" s="1"/>
  <c r="O58" i="1"/>
  <c r="N58" i="1"/>
  <c r="M58" i="1"/>
  <c r="M63" i="1" s="1"/>
  <c r="J58" i="1"/>
  <c r="I58" i="1"/>
  <c r="H58" i="1"/>
  <c r="H63" i="1" s="1"/>
  <c r="E58" i="1"/>
  <c r="E63" i="1" s="1"/>
  <c r="D58" i="1"/>
  <c r="C58" i="1"/>
  <c r="C63" i="1" s="1"/>
  <c r="Y38" i="1"/>
  <c r="Y43" i="1" s="1"/>
  <c r="X38" i="1"/>
  <c r="W38" i="1"/>
  <c r="T38" i="1"/>
  <c r="S38" i="1"/>
  <c r="R38" i="1"/>
  <c r="R43" i="1" s="1"/>
  <c r="O38" i="1"/>
  <c r="N38" i="1"/>
  <c r="M38" i="1"/>
  <c r="M43" i="1" s="1"/>
  <c r="J38" i="1"/>
  <c r="I38" i="1"/>
  <c r="H38" i="1"/>
  <c r="H43" i="1" s="1"/>
  <c r="E38" i="1"/>
  <c r="E43" i="1" s="1"/>
  <c r="D38" i="1"/>
  <c r="C38" i="1"/>
  <c r="C43" i="1" s="1"/>
  <c r="Y36" i="1"/>
  <c r="X36" i="1"/>
  <c r="W36" i="1"/>
  <c r="W41" i="1" s="1"/>
  <c r="T36" i="1"/>
  <c r="S36" i="1"/>
  <c r="R36" i="1"/>
  <c r="R41" i="1" s="1"/>
  <c r="O36" i="1"/>
  <c r="N36" i="1"/>
  <c r="M36" i="1"/>
  <c r="M41" i="1" s="1"/>
  <c r="J36" i="1"/>
  <c r="J41" i="1" s="1"/>
  <c r="I36" i="1"/>
  <c r="H36" i="1"/>
  <c r="H41" i="1" s="1"/>
  <c r="E36" i="1"/>
  <c r="D36" i="1"/>
  <c r="C36" i="1"/>
  <c r="C41" i="1" s="1"/>
  <c r="S43" i="1" l="1"/>
  <c r="E41" i="1"/>
  <c r="I63" i="1"/>
  <c r="D65" i="1"/>
  <c r="X65" i="1"/>
  <c r="D41" i="1"/>
  <c r="X41" i="1"/>
  <c r="Y41" i="1"/>
  <c r="T43" i="1"/>
  <c r="X43" i="1"/>
  <c r="S41" i="1"/>
  <c r="N43" i="1"/>
  <c r="N63" i="1"/>
  <c r="I65" i="1"/>
  <c r="N41" i="1"/>
  <c r="T41" i="1"/>
  <c r="I43" i="1"/>
  <c r="O43" i="1"/>
  <c r="O63" i="1"/>
  <c r="J65" i="1"/>
  <c r="I41" i="1"/>
  <c r="O41" i="1"/>
  <c r="D43" i="1"/>
  <c r="J43" i="1"/>
  <c r="D63" i="1"/>
  <c r="J63" i="1"/>
  <c r="X63" i="1"/>
  <c r="E65" i="1"/>
  <c r="S65" i="1"/>
  <c r="Y65" i="1"/>
  <c r="W43" i="1"/>
  <c r="G19" i="3" l="1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I13" i="3" l="1"/>
  <c r="I15" i="3"/>
  <c r="I17" i="3"/>
  <c r="I11" i="3"/>
  <c r="I19" i="3"/>
</calcChain>
</file>

<file path=xl/sharedStrings.xml><?xml version="1.0" encoding="utf-8"?>
<sst xmlns="http://schemas.openxmlformats.org/spreadsheetml/2006/main" count="414" uniqueCount="55">
  <si>
    <t>ug/ml</t>
  </si>
  <si>
    <t>total</t>
  </si>
  <si>
    <t>uM lactate/mg protein</t>
  </si>
  <si>
    <t>Donor</t>
  </si>
  <si>
    <t>Topography</t>
  </si>
  <si>
    <t>F73</t>
  </si>
  <si>
    <t>F88</t>
  </si>
  <si>
    <t>M52</t>
  </si>
  <si>
    <t>F56</t>
  </si>
  <si>
    <t>F74</t>
  </si>
  <si>
    <t>Flat</t>
  </si>
  <si>
    <t>SQ</t>
  </si>
  <si>
    <t>Lactate (uM)</t>
  </si>
  <si>
    <t>Fold change to Flat Control</t>
  </si>
  <si>
    <t>Supernatant Lactate Measurements</t>
  </si>
  <si>
    <t>NSQ</t>
  </si>
  <si>
    <t>Donor 1 (M74)</t>
  </si>
  <si>
    <t>Donor 2 (F55)</t>
  </si>
  <si>
    <t>Donor 3 (F56)</t>
  </si>
  <si>
    <t>C1</t>
  </si>
  <si>
    <t>C2</t>
  </si>
  <si>
    <t>C3</t>
  </si>
  <si>
    <t>C4</t>
  </si>
  <si>
    <t>C5</t>
  </si>
  <si>
    <t>C6</t>
  </si>
  <si>
    <t>Incorporation</t>
  </si>
  <si>
    <t>Mean Pyruvate</t>
  </si>
  <si>
    <t>Mean Glucose</t>
  </si>
  <si>
    <t>Mean Lactate</t>
  </si>
  <si>
    <t>Mean Serine</t>
  </si>
  <si>
    <t>Mean Ketogluterate</t>
  </si>
  <si>
    <t>Mean Malate</t>
  </si>
  <si>
    <t>Mean Aspartate</t>
  </si>
  <si>
    <t>Mean L-Glutamic Acid</t>
  </si>
  <si>
    <t>All Incorporated</t>
  </si>
  <si>
    <t>C2-C6 Incorporation</t>
  </si>
  <si>
    <t>Fold Change All</t>
  </si>
  <si>
    <t>Fold Change C2-C6</t>
  </si>
  <si>
    <t>Fold Change in MFI of SQ to Flat Control</t>
  </si>
  <si>
    <t>Donor 1</t>
  </si>
  <si>
    <t>Donor 2</t>
  </si>
  <si>
    <t>Donor 3</t>
  </si>
  <si>
    <t>Donor 4</t>
  </si>
  <si>
    <t xml:space="preserve">Flat Background </t>
  </si>
  <si>
    <t>SQ Background</t>
  </si>
  <si>
    <t>MFI</t>
  </si>
  <si>
    <t>Flat #1</t>
  </si>
  <si>
    <t>Flat #2</t>
  </si>
  <si>
    <t>Flat #3</t>
  </si>
  <si>
    <t>SQ #1</t>
  </si>
  <si>
    <t>SQ #2</t>
  </si>
  <si>
    <t>SQ #3</t>
  </si>
  <si>
    <t>Less Background</t>
  </si>
  <si>
    <t>Fold Change to Mean Flat</t>
  </si>
  <si>
    <t>Mean Fold Change SQ v Flat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</si>
</sst>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3" fillId="0" borderId="0" xfId="0" applyFont="1"/>
    <xf numFmtId="0" fontId="4" fillId="0" borderId="0" xfId="0" applyFont="1" applyFill="1" applyBorder="1"/>
    <xf numFmtId="0" fontId="1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/>
    <xf numFmtId="0" fontId="6" fillId="0" borderId="0" xfId="0" applyFont="1"/>
    <xf numFmtId="0" fontId="7" fillId="5" borderId="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0" borderId="0" xfId="0" applyFont="1" applyFill="1" applyBorder="1" applyAlignment="1">
      <alignment horizontal="center"/>
    </xf>
    <xf numFmtId="0" fontId="7" fillId="7" borderId="0" xfId="0" applyFont="1" applyFill="1" applyBorder="1"/>
    <xf numFmtId="0" fontId="4" fillId="5" borderId="0" xfId="0" applyFont="1" applyFill="1" applyBorder="1"/>
    <xf numFmtId="0" fontId="7" fillId="5" borderId="0" xfId="0" applyFont="1" applyFill="1" applyBorder="1"/>
    <xf numFmtId="0" fontId="8" fillId="7" borderId="0" xfId="0" applyFont="1" applyFill="1" applyBorder="1"/>
    <xf numFmtId="0" fontId="9" fillId="0" borderId="0" xfId="0" applyFont="1"/>
    <xf numFmtId="0" fontId="10" fillId="0" borderId="0" xfId="0" applyFont="1"/>
    <xf numFmtId="165" fontId="6" fillId="0" borderId="0" xfId="0" applyNumberFormat="1" applyFont="1"/>
    <xf numFmtId="165" fontId="0" fillId="0" borderId="0" xfId="0" applyNumberFormat="1"/>
    <xf numFmtId="0" fontId="1" fillId="5" borderId="0" xfId="0" applyFont="1" applyFill="1"/>
    <xf numFmtId="0" fontId="1" fillId="6" borderId="0" xfId="0" applyFont="1" applyFill="1" applyAlignment="1">
      <alignment horizontal="center"/>
    </xf>
    <xf numFmtId="0" fontId="0" fillId="0" borderId="0" xfId="0" applyAlignment="1">
      <alignment horizontal="right"/>
    </xf>
    <xf numFmtId="165" fontId="3" fillId="0" borderId="0" xfId="0" applyNumberFormat="1" applyFont="1"/>
    <xf numFmtId="0" fontId="1" fillId="6" borderId="1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769F9-EB6C-134A-BD97-426BFF239E16}">
  <dimension ref="A2:AN81"/>
  <sheetViews>
    <sheetView topLeftCell="A32" zoomScale="77" zoomScaleNormal="77" workbookViewId="0">
      <selection activeCell="E81" sqref="E81"/>
    </sheetView>
  </sheetViews>
  <sheetFormatPr defaultColWidth="11" defaultRowHeight="15.75" x14ac:dyDescent="0.25"/>
  <cols>
    <col min="1" max="1" width="13.625" bestFit="1" customWidth="1"/>
    <col min="2" max="2" width="18.5" customWidth="1"/>
    <col min="7" max="7" width="18.375" customWidth="1"/>
    <col min="12" max="12" width="18.375" customWidth="1"/>
    <col min="17" max="17" width="17.875" customWidth="1"/>
    <col min="22" max="22" width="17.875" customWidth="1"/>
    <col min="27" max="27" width="18.875" customWidth="1"/>
    <col min="32" max="32" width="19" customWidth="1"/>
    <col min="37" max="37" width="17.5" customWidth="1"/>
  </cols>
  <sheetData>
    <row r="2" spans="1:40" x14ac:dyDescent="0.25">
      <c r="A2" s="27" t="s">
        <v>16</v>
      </c>
      <c r="I2" s="29"/>
      <c r="J2" s="29"/>
      <c r="K2" s="29"/>
    </row>
    <row r="3" spans="1:40" x14ac:dyDescent="0.25">
      <c r="C3" s="48" t="s">
        <v>26</v>
      </c>
      <c r="D3" s="48"/>
      <c r="E3" s="48"/>
      <c r="F3" s="28"/>
      <c r="H3" s="48" t="s">
        <v>27</v>
      </c>
      <c r="I3" s="48"/>
      <c r="J3" s="48"/>
      <c r="K3" s="28"/>
      <c r="M3" s="48" t="s">
        <v>28</v>
      </c>
      <c r="N3" s="48"/>
      <c r="O3" s="48"/>
      <c r="P3" s="28"/>
      <c r="R3" s="48" t="s">
        <v>29</v>
      </c>
      <c r="S3" s="48"/>
      <c r="T3" s="48"/>
      <c r="U3" s="28"/>
      <c r="W3" s="48" t="s">
        <v>30</v>
      </c>
      <c r="X3" s="48"/>
      <c r="Y3" s="48"/>
      <c r="Z3" s="28"/>
      <c r="AB3" s="48" t="s">
        <v>31</v>
      </c>
      <c r="AC3" s="48"/>
      <c r="AD3" s="48"/>
      <c r="AE3" s="28"/>
      <c r="AG3" s="48" t="s">
        <v>32</v>
      </c>
      <c r="AH3" s="48"/>
      <c r="AI3" s="48"/>
      <c r="AJ3" s="28"/>
      <c r="AL3" s="48" t="s">
        <v>33</v>
      </c>
      <c r="AM3" s="48"/>
      <c r="AN3" s="48"/>
    </row>
    <row r="4" spans="1:40" s="26" customFormat="1" x14ac:dyDescent="0.25">
      <c r="B4" s="34" t="s">
        <v>25</v>
      </c>
      <c r="C4" s="33" t="s">
        <v>10</v>
      </c>
      <c r="D4" s="33" t="s">
        <v>15</v>
      </c>
      <c r="E4" s="33" t="s">
        <v>11</v>
      </c>
      <c r="F4" s="32"/>
      <c r="G4" s="34" t="s">
        <v>25</v>
      </c>
      <c r="H4" s="33" t="s">
        <v>10</v>
      </c>
      <c r="I4" s="33" t="s">
        <v>15</v>
      </c>
      <c r="J4" s="33" t="s">
        <v>11</v>
      </c>
      <c r="L4" s="34" t="s">
        <v>25</v>
      </c>
      <c r="M4" s="33" t="s">
        <v>10</v>
      </c>
      <c r="N4" s="33" t="s">
        <v>15</v>
      </c>
      <c r="O4" s="33" t="s">
        <v>11</v>
      </c>
      <c r="Q4" s="34" t="s">
        <v>25</v>
      </c>
      <c r="R4" s="33" t="s">
        <v>10</v>
      </c>
      <c r="S4" s="33" t="s">
        <v>15</v>
      </c>
      <c r="T4" s="33" t="s">
        <v>11</v>
      </c>
      <c r="V4" s="34" t="s">
        <v>25</v>
      </c>
      <c r="W4" s="33" t="s">
        <v>10</v>
      </c>
      <c r="X4" s="33" t="s">
        <v>15</v>
      </c>
      <c r="Y4" s="33" t="s">
        <v>11</v>
      </c>
      <c r="AA4" s="34" t="s">
        <v>25</v>
      </c>
      <c r="AB4" s="33" t="s">
        <v>10</v>
      </c>
      <c r="AC4" s="33" t="s">
        <v>15</v>
      </c>
      <c r="AD4" s="33" t="s">
        <v>11</v>
      </c>
      <c r="AF4" s="34" t="s">
        <v>25</v>
      </c>
      <c r="AG4" s="33" t="s">
        <v>10</v>
      </c>
      <c r="AH4" s="33" t="s">
        <v>15</v>
      </c>
      <c r="AI4" s="33" t="s">
        <v>11</v>
      </c>
      <c r="AK4" s="34" t="s">
        <v>25</v>
      </c>
      <c r="AL4" s="33" t="s">
        <v>10</v>
      </c>
      <c r="AM4" s="33" t="s">
        <v>15</v>
      </c>
      <c r="AN4" s="33" t="s">
        <v>11</v>
      </c>
    </row>
    <row r="5" spans="1:40" s="26" customFormat="1" x14ac:dyDescent="0.25">
      <c r="B5" s="35" t="s">
        <v>19</v>
      </c>
      <c r="C5" s="26">
        <v>981348.92322422762</v>
      </c>
      <c r="D5" s="26">
        <v>1079459.5016802137</v>
      </c>
      <c r="E5" s="26">
        <v>1117135.8724302868</v>
      </c>
      <c r="G5" s="35" t="s">
        <v>19</v>
      </c>
      <c r="H5" s="26">
        <v>2574582.1505115088</v>
      </c>
      <c r="I5" s="26">
        <v>3035270.6924161445</v>
      </c>
      <c r="J5" s="26">
        <v>2821723.1381349773</v>
      </c>
      <c r="L5" s="35" t="s">
        <v>19</v>
      </c>
      <c r="M5" s="26">
        <v>7595790.7584506935</v>
      </c>
      <c r="N5" s="26">
        <v>9757073.0011528451</v>
      </c>
      <c r="O5" s="26">
        <v>9552152.7273313981</v>
      </c>
      <c r="Q5" s="35" t="s">
        <v>19</v>
      </c>
      <c r="R5" s="26">
        <v>256377.44876988325</v>
      </c>
      <c r="S5" s="26">
        <v>251464.35440834702</v>
      </c>
      <c r="T5" s="26">
        <v>229926.66538913225</v>
      </c>
      <c r="V5" s="35" t="s">
        <v>19</v>
      </c>
      <c r="W5" s="26">
        <v>21262.45604571619</v>
      </c>
      <c r="X5" s="26">
        <v>27655.266258839834</v>
      </c>
      <c r="Y5" s="26">
        <v>15243.552391454288</v>
      </c>
      <c r="AA5" s="35" t="s">
        <v>19</v>
      </c>
      <c r="AB5">
        <v>11176498.485215088</v>
      </c>
      <c r="AC5" s="26">
        <v>12639584.617158219</v>
      </c>
      <c r="AD5" s="26">
        <v>11926020.03646612</v>
      </c>
      <c r="AF5" s="35" t="s">
        <v>19</v>
      </c>
      <c r="AG5">
        <v>11993438.492690792</v>
      </c>
      <c r="AH5" s="26">
        <v>14347861.538631177</v>
      </c>
      <c r="AI5" s="26">
        <v>10132473.021905052</v>
      </c>
      <c r="AK5" s="35" t="s">
        <v>19</v>
      </c>
      <c r="AL5" s="26">
        <v>52178034.562692024</v>
      </c>
      <c r="AM5" s="26">
        <v>61689623.536910228</v>
      </c>
      <c r="AN5" s="26">
        <v>48160221.015009366</v>
      </c>
    </row>
    <row r="6" spans="1:40" s="26" customFormat="1" x14ac:dyDescent="0.25">
      <c r="B6" s="35" t="s">
        <v>20</v>
      </c>
      <c r="C6" s="26">
        <v>114664.82183606781</v>
      </c>
      <c r="D6" s="26">
        <v>159156.29078213268</v>
      </c>
      <c r="E6" s="26">
        <v>179637.94553716606</v>
      </c>
      <c r="G6" s="35" t="s">
        <v>20</v>
      </c>
      <c r="H6" s="26">
        <v>0</v>
      </c>
      <c r="I6" s="26">
        <v>0</v>
      </c>
      <c r="J6" s="26">
        <v>0</v>
      </c>
      <c r="L6" s="35" t="s">
        <v>20</v>
      </c>
      <c r="M6" s="26">
        <v>2113789.0001334301</v>
      </c>
      <c r="N6" s="26">
        <v>2335037.2865914511</v>
      </c>
      <c r="O6" s="26">
        <v>2905562.2126073614</v>
      </c>
      <c r="Q6" s="35" t="s">
        <v>20</v>
      </c>
      <c r="R6" s="26">
        <v>13330.895049823621</v>
      </c>
      <c r="S6" s="26">
        <v>17213.536359135429</v>
      </c>
      <c r="T6" s="26">
        <v>23514.160617867019</v>
      </c>
      <c r="V6" s="35" t="s">
        <v>20</v>
      </c>
      <c r="W6" s="26">
        <v>0</v>
      </c>
      <c r="X6" s="26">
        <v>0</v>
      </c>
      <c r="Y6" s="26">
        <v>0</v>
      </c>
      <c r="AA6" s="35" t="s">
        <v>20</v>
      </c>
      <c r="AB6">
        <v>6414222.6905238582</v>
      </c>
      <c r="AC6" s="26">
        <v>5733680.0012004077</v>
      </c>
      <c r="AD6" s="26">
        <v>5853210.9682570398</v>
      </c>
      <c r="AF6" s="35" t="s">
        <v>20</v>
      </c>
      <c r="AG6">
        <v>7123482.5671573756</v>
      </c>
      <c r="AH6" s="26">
        <v>7019718.6020745141</v>
      </c>
      <c r="AI6" s="26">
        <v>5484881.1283554276</v>
      </c>
      <c r="AK6" s="35" t="s">
        <v>20</v>
      </c>
      <c r="AL6" s="26">
        <v>47096369.702965595</v>
      </c>
      <c r="AM6" s="26">
        <v>48514966.384054959</v>
      </c>
      <c r="AN6" s="26">
        <v>41990245.254719943</v>
      </c>
    </row>
    <row r="7" spans="1:40" s="26" customFormat="1" x14ac:dyDescent="0.25">
      <c r="B7" s="35" t="s">
        <v>21</v>
      </c>
      <c r="C7" s="26">
        <v>6610711.3378169835</v>
      </c>
      <c r="D7" s="26">
        <v>7435977.377830443</v>
      </c>
      <c r="E7" s="26">
        <v>7698452.5961879799</v>
      </c>
      <c r="G7" s="35" t="s">
        <v>21</v>
      </c>
      <c r="H7" s="26">
        <v>0</v>
      </c>
      <c r="I7" s="26">
        <v>0</v>
      </c>
      <c r="J7" s="26">
        <v>0</v>
      </c>
      <c r="L7" s="35" t="s">
        <v>21</v>
      </c>
      <c r="M7" s="26">
        <v>50625867.17777472</v>
      </c>
      <c r="N7" s="26">
        <v>55747934.50126633</v>
      </c>
      <c r="O7" s="26">
        <v>62318917.657215379</v>
      </c>
      <c r="Q7" s="35" t="s">
        <v>21</v>
      </c>
      <c r="R7" s="26">
        <v>668351.95296619588</v>
      </c>
      <c r="S7" s="26">
        <v>927481.54689615453</v>
      </c>
      <c r="T7" s="26">
        <v>571279.67505388532</v>
      </c>
      <c r="V7" s="35" t="s">
        <v>21</v>
      </c>
      <c r="W7" s="26">
        <v>0</v>
      </c>
      <c r="X7" s="26">
        <v>0</v>
      </c>
      <c r="Y7" s="26">
        <v>0</v>
      </c>
      <c r="AA7" s="35" t="s">
        <v>21</v>
      </c>
      <c r="AB7">
        <v>15335322.17152103</v>
      </c>
      <c r="AC7" s="26">
        <v>14912569.455468208</v>
      </c>
      <c r="AD7" s="26">
        <v>14564658.948298916</v>
      </c>
      <c r="AF7" s="35" t="s">
        <v>21</v>
      </c>
      <c r="AG7">
        <v>16865627.707742807</v>
      </c>
      <c r="AH7" s="26">
        <v>17675668.058704387</v>
      </c>
      <c r="AI7" s="26">
        <v>13383169.925351614</v>
      </c>
      <c r="AK7" s="35" t="s">
        <v>21</v>
      </c>
      <c r="AL7" s="26">
        <v>8029103.5017364696</v>
      </c>
      <c r="AM7" s="26">
        <v>8226526.571921356</v>
      </c>
      <c r="AN7" s="26">
        <v>7586471.2672599079</v>
      </c>
    </row>
    <row r="8" spans="1:40" s="26" customFormat="1" x14ac:dyDescent="0.25">
      <c r="B8" s="35" t="s">
        <v>22</v>
      </c>
      <c r="G8" s="35" t="s">
        <v>22</v>
      </c>
      <c r="H8" s="26">
        <v>0</v>
      </c>
      <c r="I8" s="26">
        <v>0</v>
      </c>
      <c r="J8" s="26">
        <v>0</v>
      </c>
      <c r="L8" s="35" t="s">
        <v>22</v>
      </c>
      <c r="Q8" s="35" t="s">
        <v>22</v>
      </c>
      <c r="V8" s="35" t="s">
        <v>22</v>
      </c>
      <c r="W8" s="26">
        <v>0</v>
      </c>
      <c r="X8" s="26">
        <v>0</v>
      </c>
      <c r="Y8" s="26">
        <v>0</v>
      </c>
      <c r="AA8" s="35" t="s">
        <v>22</v>
      </c>
      <c r="AB8">
        <v>533017.60437595879</v>
      </c>
      <c r="AC8" s="26">
        <v>385330.10855429852</v>
      </c>
      <c r="AD8" s="26">
        <v>412613.1972052122</v>
      </c>
      <c r="AF8" s="35" t="s">
        <v>22</v>
      </c>
      <c r="AG8">
        <v>39114.128058143666</v>
      </c>
      <c r="AH8" s="26">
        <v>33599.402921124187</v>
      </c>
      <c r="AI8" s="26">
        <v>13349.203381087427</v>
      </c>
      <c r="AK8" s="35" t="s">
        <v>22</v>
      </c>
      <c r="AL8" s="26">
        <v>2596647.6919690166</v>
      </c>
      <c r="AM8" s="26">
        <v>2854360.3707984663</v>
      </c>
      <c r="AN8" s="26">
        <v>2086035.6885025508</v>
      </c>
    </row>
    <row r="9" spans="1:40" s="26" customFormat="1" x14ac:dyDescent="0.25">
      <c r="B9" s="35" t="s">
        <v>23</v>
      </c>
      <c r="G9" s="35" t="s">
        <v>23</v>
      </c>
      <c r="H9" s="26">
        <v>61019.45937436886</v>
      </c>
      <c r="I9" s="26">
        <v>149505.41627819036</v>
      </c>
      <c r="J9" s="26">
        <v>86619.065179550715</v>
      </c>
      <c r="L9" s="35" t="s">
        <v>23</v>
      </c>
      <c r="Q9" s="35" t="s">
        <v>23</v>
      </c>
      <c r="V9" s="35" t="s">
        <v>23</v>
      </c>
      <c r="W9" s="26">
        <v>187683.87377711327</v>
      </c>
      <c r="X9" s="26">
        <v>215110.65818011796</v>
      </c>
      <c r="Y9" s="26">
        <v>177421.22748399759</v>
      </c>
      <c r="AA9" s="35" t="s">
        <v>23</v>
      </c>
      <c r="AF9" s="35" t="s">
        <v>23</v>
      </c>
      <c r="AK9" s="35" t="s">
        <v>23</v>
      </c>
      <c r="AL9" s="26">
        <v>366010.41782790358</v>
      </c>
      <c r="AM9" s="26">
        <v>574397.77537274396</v>
      </c>
      <c r="AN9" s="26">
        <v>271410.25444554765</v>
      </c>
    </row>
    <row r="10" spans="1:40" s="26" customFormat="1" x14ac:dyDescent="0.25">
      <c r="B10" s="35" t="s">
        <v>24</v>
      </c>
      <c r="C10" s="26">
        <v>7706725.0828772783</v>
      </c>
      <c r="D10" s="26">
        <v>8674593.1702927891</v>
      </c>
      <c r="E10" s="26">
        <v>8995226.414155433</v>
      </c>
      <c r="G10" s="35" t="s">
        <v>24</v>
      </c>
      <c r="H10" s="26">
        <v>2422305.0473958179</v>
      </c>
      <c r="I10" s="26">
        <v>2145631.2471850794</v>
      </c>
      <c r="J10" s="26">
        <v>3621017.5354019776</v>
      </c>
      <c r="L10" s="35" t="s">
        <v>24</v>
      </c>
      <c r="Q10" s="35" t="s">
        <v>24</v>
      </c>
      <c r="V10" s="35" t="s">
        <v>24</v>
      </c>
      <c r="AA10" s="35" t="s">
        <v>24</v>
      </c>
      <c r="AF10" s="35" t="s">
        <v>24</v>
      </c>
      <c r="AK10" s="35" t="s">
        <v>24</v>
      </c>
    </row>
    <row r="11" spans="1:40" s="26" customFormat="1" x14ac:dyDescent="0.25"/>
    <row r="12" spans="1:40" s="26" customFormat="1" x14ac:dyDescent="0.25"/>
    <row r="13" spans="1:40" s="26" customFormat="1" x14ac:dyDescent="0.25"/>
    <row r="14" spans="1:40" s="26" customFormat="1" x14ac:dyDescent="0.25">
      <c r="B14" s="38" t="s">
        <v>34</v>
      </c>
      <c r="C14" s="26">
        <v>15413450.165754557</v>
      </c>
      <c r="D14" s="26">
        <v>17349186.340585578</v>
      </c>
      <c r="E14" s="26">
        <v>17990452.828310866</v>
      </c>
      <c r="G14" s="38" t="s">
        <v>34</v>
      </c>
      <c r="H14" s="26">
        <v>5057906.6572816949</v>
      </c>
      <c r="I14" s="26">
        <v>5330407.3558794148</v>
      </c>
      <c r="J14" s="26">
        <v>6529359.7387165055</v>
      </c>
      <c r="L14" s="38" t="s">
        <v>34</v>
      </c>
      <c r="M14" s="26">
        <v>60335446.936358839</v>
      </c>
      <c r="N14" s="26">
        <v>67840044.789010629</v>
      </c>
      <c r="O14" s="26">
        <v>74776632.59715414</v>
      </c>
      <c r="Q14" s="38" t="s">
        <v>34</v>
      </c>
      <c r="R14" s="26">
        <v>938060.2967859027</v>
      </c>
      <c r="S14" s="26">
        <v>1196159.4376636371</v>
      </c>
      <c r="T14" s="26">
        <v>824720.50106088456</v>
      </c>
      <c r="V14" s="38" t="s">
        <v>34</v>
      </c>
      <c r="W14" s="26">
        <v>208946.32982282946</v>
      </c>
      <c r="X14" s="26">
        <v>242765.92443895779</v>
      </c>
      <c r="Y14" s="26">
        <v>192664.77987545187</v>
      </c>
      <c r="AA14" s="38" t="s">
        <v>34</v>
      </c>
      <c r="AB14">
        <f>SUM(AB5:AB10)</f>
        <v>33459060.951635934</v>
      </c>
      <c r="AC14">
        <f t="shared" ref="AC14:AD14" si="0">SUM(AC5:AC10)</f>
        <v>33671164.182381131</v>
      </c>
      <c r="AD14">
        <f t="shared" si="0"/>
        <v>32756503.15022729</v>
      </c>
      <c r="AE14"/>
      <c r="AF14" s="38" t="s">
        <v>34</v>
      </c>
      <c r="AG14">
        <f>SUM(AG5:AG10)</f>
        <v>36021662.895649113</v>
      </c>
      <c r="AH14">
        <f t="shared" ref="AH14:AI14" si="1">SUM(AH5:AH10)</f>
        <v>39076847.602331206</v>
      </c>
      <c r="AI14">
        <f t="shared" si="1"/>
        <v>29013873.278993178</v>
      </c>
      <c r="AJ14"/>
      <c r="AK14" s="38" t="s">
        <v>34</v>
      </c>
      <c r="AL14">
        <f>SUM(AL5:AL10)</f>
        <v>110266165.87719102</v>
      </c>
      <c r="AM14">
        <f t="shared" ref="AM14:AN14" si="2">SUM(AM5:AM10)</f>
        <v>121859874.63905776</v>
      </c>
      <c r="AN14">
        <f t="shared" si="2"/>
        <v>100094383.47993733</v>
      </c>
    </row>
    <row r="15" spans="1:40" s="26" customFormat="1" x14ac:dyDescent="0.25">
      <c r="AB15"/>
      <c r="AC15"/>
      <c r="AD15"/>
      <c r="AE15"/>
      <c r="AG15"/>
      <c r="AH15"/>
      <c r="AI15"/>
      <c r="AJ15"/>
      <c r="AL15"/>
      <c r="AM15"/>
      <c r="AN15"/>
    </row>
    <row r="16" spans="1:40" s="26" customFormat="1" x14ac:dyDescent="0.25">
      <c r="B16" s="36" t="s">
        <v>35</v>
      </c>
      <c r="C16" s="26">
        <v>14432101.242530329</v>
      </c>
      <c r="D16" s="26">
        <v>16269726.838905364</v>
      </c>
      <c r="E16" s="26">
        <v>16873316.955880579</v>
      </c>
      <c r="G16" s="36" t="s">
        <v>35</v>
      </c>
      <c r="H16" s="26">
        <v>2483324.5067701866</v>
      </c>
      <c r="I16" s="26">
        <v>2295136.6634632698</v>
      </c>
      <c r="J16" s="26">
        <v>3707636.6005815282</v>
      </c>
      <c r="L16" s="36" t="s">
        <v>35</v>
      </c>
      <c r="M16" s="26">
        <v>52739656.177908152</v>
      </c>
      <c r="N16" s="26">
        <v>58082971.787857778</v>
      </c>
      <c r="O16" s="26">
        <v>65224479.869822741</v>
      </c>
      <c r="Q16" s="36" t="s">
        <v>35</v>
      </c>
      <c r="R16" s="26">
        <v>681682.84801601944</v>
      </c>
      <c r="S16" s="26">
        <v>944695.08325528994</v>
      </c>
      <c r="T16" s="26">
        <v>594793.83567175234</v>
      </c>
      <c r="V16" s="36" t="s">
        <v>35</v>
      </c>
      <c r="W16" s="26">
        <v>187683.87377711327</v>
      </c>
      <c r="X16" s="26">
        <v>215110.65818011796</v>
      </c>
      <c r="Y16" s="26">
        <v>177421.22748399759</v>
      </c>
      <c r="AA16" s="36" t="s">
        <v>35</v>
      </c>
      <c r="AB16">
        <f>SUM(AB6:AB10)</f>
        <v>22282562.466420848</v>
      </c>
      <c r="AC16">
        <f t="shared" ref="AC16:AD16" si="3">SUM(AC6:AC10)</f>
        <v>21031579.565222915</v>
      </c>
      <c r="AD16">
        <f t="shared" si="3"/>
        <v>20830483.113761168</v>
      </c>
      <c r="AE16"/>
      <c r="AF16" s="36" t="s">
        <v>35</v>
      </c>
      <c r="AG16">
        <f>SUM(AG6:AG10)</f>
        <v>24028224.402958326</v>
      </c>
      <c r="AH16">
        <f t="shared" ref="AH16:AI16" si="4">SUM(AH6:AH10)</f>
        <v>24728986.063700028</v>
      </c>
      <c r="AI16">
        <f t="shared" si="4"/>
        <v>18881400.257088128</v>
      </c>
      <c r="AJ16"/>
      <c r="AK16" s="36" t="s">
        <v>35</v>
      </c>
      <c r="AL16">
        <f>SUM(AL6:AL10)</f>
        <v>58088131.314498983</v>
      </c>
      <c r="AM16">
        <f t="shared" ref="AM16:AN16" si="5">SUM(AM6:AM10)</f>
        <v>60170251.102147527</v>
      </c>
      <c r="AN16">
        <f t="shared" si="5"/>
        <v>51934162.464927949</v>
      </c>
    </row>
    <row r="17" spans="1:40" s="26" customFormat="1" x14ac:dyDescent="0.25">
      <c r="AB17"/>
      <c r="AC17"/>
      <c r="AD17"/>
      <c r="AE17"/>
      <c r="AG17"/>
      <c r="AH17"/>
      <c r="AI17"/>
      <c r="AJ17"/>
      <c r="AL17"/>
      <c r="AM17"/>
      <c r="AN17"/>
    </row>
    <row r="18" spans="1:40" s="26" customFormat="1" x14ac:dyDescent="0.25">
      <c r="AB18"/>
      <c r="AC18"/>
      <c r="AD18"/>
      <c r="AE18"/>
      <c r="AG18"/>
      <c r="AH18"/>
      <c r="AI18"/>
      <c r="AJ18"/>
      <c r="AL18"/>
      <c r="AM18"/>
      <c r="AN18"/>
    </row>
    <row r="19" spans="1:40" s="26" customFormat="1" x14ac:dyDescent="0.25">
      <c r="B19" s="37" t="s">
        <v>36</v>
      </c>
      <c r="C19" s="26">
        <v>1</v>
      </c>
      <c r="D19" s="26">
        <v>1.1255874676995952</v>
      </c>
      <c r="E19" s="26">
        <v>1.167191812011166</v>
      </c>
      <c r="G19" s="37" t="s">
        <v>36</v>
      </c>
      <c r="H19" s="26">
        <v>1</v>
      </c>
      <c r="I19" s="26">
        <v>1.0538761818005102</v>
      </c>
      <c r="J19" s="26">
        <v>1.2909213595937779</v>
      </c>
      <c r="L19" s="37" t="s">
        <v>36</v>
      </c>
      <c r="M19" s="26">
        <v>1</v>
      </c>
      <c r="N19" s="26">
        <v>1.1243812424322894</v>
      </c>
      <c r="O19" s="26">
        <v>1.2393482835393215</v>
      </c>
      <c r="Q19" s="37" t="s">
        <v>36</v>
      </c>
      <c r="R19" s="26">
        <v>1</v>
      </c>
      <c r="S19" s="26">
        <v>1.275141312090561</v>
      </c>
      <c r="T19" s="26">
        <v>0.87917642808958352</v>
      </c>
      <c r="V19" s="37" t="s">
        <v>36</v>
      </c>
      <c r="W19" s="26">
        <v>1</v>
      </c>
      <c r="X19" s="26">
        <v>1.1618578064750158</v>
      </c>
      <c r="Y19" s="26">
        <v>0.92207783711164926</v>
      </c>
      <c r="AA19" s="37" t="s">
        <v>36</v>
      </c>
      <c r="AB19">
        <f>AB14/AB14</f>
        <v>1</v>
      </c>
      <c r="AC19">
        <f>AC14/AB14</f>
        <v>1.0063391865973701</v>
      </c>
      <c r="AD19">
        <f>AD14/AB14</f>
        <v>0.97900246505948951</v>
      </c>
      <c r="AE19"/>
      <c r="AF19" s="37" t="s">
        <v>36</v>
      </c>
      <c r="AG19">
        <f>AG14/AG14</f>
        <v>1</v>
      </c>
      <c r="AH19">
        <f>AH14/AG14</f>
        <v>1.0848152045487915</v>
      </c>
      <c r="AI19">
        <f>AI14/AG14</f>
        <v>0.80545624345670142</v>
      </c>
      <c r="AJ19"/>
      <c r="AK19" s="37" t="s">
        <v>36</v>
      </c>
      <c r="AL19">
        <f>AL14/AL14</f>
        <v>1</v>
      </c>
      <c r="AM19">
        <f>AM14/AL14</f>
        <v>1.1051429390841361</v>
      </c>
      <c r="AN19">
        <f>AN14/AL14</f>
        <v>0.90775246136169718</v>
      </c>
    </row>
    <row r="20" spans="1:40" s="26" customFormat="1" x14ac:dyDescent="0.25">
      <c r="AB20"/>
      <c r="AC20"/>
      <c r="AD20"/>
      <c r="AE20"/>
      <c r="AG20"/>
      <c r="AH20"/>
      <c r="AI20"/>
      <c r="AJ20"/>
      <c r="AL20"/>
      <c r="AM20"/>
      <c r="AN20"/>
    </row>
    <row r="21" spans="1:40" s="26" customFormat="1" x14ac:dyDescent="0.25">
      <c r="B21" s="39" t="s">
        <v>37</v>
      </c>
      <c r="C21" s="26">
        <v>1</v>
      </c>
      <c r="D21" s="26">
        <v>1.1273290399986724</v>
      </c>
      <c r="E21" s="26">
        <v>1.1691517868622048</v>
      </c>
      <c r="G21" s="39" t="s">
        <v>37</v>
      </c>
      <c r="H21" s="26">
        <v>1</v>
      </c>
      <c r="I21" s="26">
        <v>0.92421939106473283</v>
      </c>
      <c r="J21" s="26">
        <v>1.4930133337280527</v>
      </c>
      <c r="L21" s="39" t="s">
        <v>37</v>
      </c>
      <c r="M21" s="26">
        <v>1</v>
      </c>
      <c r="N21" s="26">
        <v>1.1013149496448151</v>
      </c>
      <c r="O21" s="26">
        <v>1.2367255419678731</v>
      </c>
      <c r="Q21" s="39" t="s">
        <v>37</v>
      </c>
      <c r="R21" s="26">
        <v>1</v>
      </c>
      <c r="S21" s="26">
        <v>1.3858278611596955</v>
      </c>
      <c r="T21" s="26">
        <v>0.87253748191383973</v>
      </c>
      <c r="V21" s="39" t="s">
        <v>37</v>
      </c>
      <c r="W21" s="26">
        <v>1</v>
      </c>
      <c r="X21" s="26">
        <v>1.1461328767946029</v>
      </c>
      <c r="Y21" s="26">
        <v>0.94531950941452092</v>
      </c>
      <c r="AA21" s="39" t="s">
        <v>37</v>
      </c>
      <c r="AB21">
        <f>AB16/AB16</f>
        <v>1</v>
      </c>
      <c r="AC21">
        <f>AC16/AB16</f>
        <v>0.94385821186036722</v>
      </c>
      <c r="AD21">
        <f>AD16/AB16</f>
        <v>0.93483337677845979</v>
      </c>
      <c r="AE21"/>
      <c r="AF21" s="39" t="s">
        <v>37</v>
      </c>
      <c r="AG21">
        <f>AG16/AG16</f>
        <v>1</v>
      </c>
      <c r="AH21">
        <f>AH16/AG16</f>
        <v>1.0291641050536977</v>
      </c>
      <c r="AI21">
        <f>AI16/AG16</f>
        <v>0.78580089566516087</v>
      </c>
      <c r="AJ21"/>
      <c r="AK21" s="39" t="s">
        <v>37</v>
      </c>
      <c r="AL21">
        <f>AL16/AL16</f>
        <v>1</v>
      </c>
      <c r="AM21">
        <f>AM16/AL16</f>
        <v>1.0358441516456365</v>
      </c>
      <c r="AN21">
        <f>AN16/AL16</f>
        <v>0.89405806814041922</v>
      </c>
    </row>
    <row r="24" spans="1:40" x14ac:dyDescent="0.25">
      <c r="A24" s="27" t="s">
        <v>17</v>
      </c>
    </row>
    <row r="25" spans="1:40" x14ac:dyDescent="0.25">
      <c r="C25" s="48" t="s">
        <v>26</v>
      </c>
      <c r="D25" s="48"/>
      <c r="E25" s="48"/>
      <c r="F25" s="28"/>
      <c r="H25" s="48" t="s">
        <v>27</v>
      </c>
      <c r="I25" s="48"/>
      <c r="J25" s="48"/>
      <c r="K25" s="28"/>
      <c r="M25" s="48" t="s">
        <v>28</v>
      </c>
      <c r="N25" s="48"/>
      <c r="O25" s="48"/>
      <c r="P25" s="28"/>
      <c r="R25" s="48" t="s">
        <v>29</v>
      </c>
      <c r="S25" s="48"/>
      <c r="T25" s="48"/>
      <c r="U25" s="28"/>
      <c r="W25" s="48" t="s">
        <v>30</v>
      </c>
      <c r="X25" s="48"/>
      <c r="Y25" s="48"/>
      <c r="Z25" s="28"/>
      <c r="AB25" s="48" t="s">
        <v>31</v>
      </c>
      <c r="AC25" s="48"/>
      <c r="AD25" s="48"/>
      <c r="AE25" s="28"/>
      <c r="AG25" s="48" t="s">
        <v>32</v>
      </c>
      <c r="AH25" s="48"/>
      <c r="AI25" s="48"/>
      <c r="AJ25" s="28"/>
      <c r="AL25" s="48" t="s">
        <v>33</v>
      </c>
      <c r="AM25" s="48"/>
      <c r="AN25" s="48"/>
    </row>
    <row r="26" spans="1:40" x14ac:dyDescent="0.25">
      <c r="B26" s="34" t="s">
        <v>25</v>
      </c>
      <c r="C26" s="33" t="s">
        <v>10</v>
      </c>
      <c r="D26" s="33" t="s">
        <v>15</v>
      </c>
      <c r="E26" s="33" t="s">
        <v>11</v>
      </c>
      <c r="G26" s="34" t="s">
        <v>25</v>
      </c>
      <c r="H26" s="33" t="s">
        <v>10</v>
      </c>
      <c r="I26" s="33" t="s">
        <v>15</v>
      </c>
      <c r="J26" s="33" t="s">
        <v>11</v>
      </c>
      <c r="L26" s="34" t="s">
        <v>25</v>
      </c>
      <c r="M26" s="33" t="s">
        <v>10</v>
      </c>
      <c r="N26" s="33" t="s">
        <v>15</v>
      </c>
      <c r="O26" s="33" t="s">
        <v>11</v>
      </c>
      <c r="Q26" s="34" t="s">
        <v>25</v>
      </c>
      <c r="R26" s="33" t="s">
        <v>10</v>
      </c>
      <c r="S26" s="33" t="s">
        <v>15</v>
      </c>
      <c r="T26" s="33" t="s">
        <v>11</v>
      </c>
      <c r="V26" s="34" t="s">
        <v>25</v>
      </c>
      <c r="W26" s="33" t="s">
        <v>10</v>
      </c>
      <c r="X26" s="33" t="s">
        <v>15</v>
      </c>
      <c r="Y26" s="33" t="s">
        <v>11</v>
      </c>
      <c r="AA26" s="34" t="s">
        <v>25</v>
      </c>
      <c r="AB26" s="33" t="s">
        <v>10</v>
      </c>
      <c r="AC26" s="33" t="s">
        <v>15</v>
      </c>
      <c r="AD26" s="33" t="s">
        <v>11</v>
      </c>
      <c r="AE26" s="26"/>
      <c r="AF26" s="34" t="s">
        <v>25</v>
      </c>
      <c r="AG26" s="33" t="s">
        <v>10</v>
      </c>
      <c r="AH26" s="33" t="s">
        <v>15</v>
      </c>
      <c r="AI26" s="33" t="s">
        <v>11</v>
      </c>
      <c r="AJ26" s="26"/>
      <c r="AK26" s="34" t="s">
        <v>25</v>
      </c>
      <c r="AL26" s="33" t="s">
        <v>10</v>
      </c>
      <c r="AM26" s="33" t="s">
        <v>15</v>
      </c>
      <c r="AN26" s="33" t="s">
        <v>11</v>
      </c>
    </row>
    <row r="27" spans="1:40" x14ac:dyDescent="0.25">
      <c r="B27" s="35" t="s">
        <v>19</v>
      </c>
      <c r="C27">
        <v>2359260.1476382022</v>
      </c>
      <c r="D27">
        <v>1976306.1354067468</v>
      </c>
      <c r="E27">
        <v>3060065.644962864</v>
      </c>
      <c r="G27" s="35" t="s">
        <v>19</v>
      </c>
      <c r="H27">
        <v>3251354.7240208406</v>
      </c>
      <c r="I27">
        <v>3025935.7159259748</v>
      </c>
      <c r="J27">
        <v>4577772.0765781393</v>
      </c>
      <c r="L27" s="35" t="s">
        <v>19</v>
      </c>
      <c r="M27">
        <v>10270494.278666573</v>
      </c>
      <c r="N27">
        <v>10017048.770361729</v>
      </c>
      <c r="O27">
        <v>13998979.365968764</v>
      </c>
      <c r="Q27" s="35" t="s">
        <v>19</v>
      </c>
      <c r="R27">
        <v>0</v>
      </c>
      <c r="S27">
        <v>0</v>
      </c>
      <c r="T27">
        <v>0</v>
      </c>
      <c r="V27" s="35" t="s">
        <v>19</v>
      </c>
      <c r="W27">
        <v>40436.328158419594</v>
      </c>
      <c r="X27">
        <v>46141.150949519761</v>
      </c>
      <c r="Y27">
        <v>136852.27642906769</v>
      </c>
      <c r="AA27" s="35" t="s">
        <v>19</v>
      </c>
      <c r="AB27">
        <v>6099875.2447397076</v>
      </c>
      <c r="AC27">
        <v>5938948.2971778885</v>
      </c>
      <c r="AD27">
        <v>9332211.0449152011</v>
      </c>
      <c r="AF27" s="35" t="s">
        <v>19</v>
      </c>
      <c r="AG27">
        <v>10383048.913183369</v>
      </c>
      <c r="AH27">
        <v>6882657.1510520764</v>
      </c>
      <c r="AI27">
        <v>15748553.395119106</v>
      </c>
      <c r="AK27" s="35" t="s">
        <v>19</v>
      </c>
      <c r="AL27">
        <v>43116124.052046254</v>
      </c>
      <c r="AM27">
        <v>38432624.954545446</v>
      </c>
      <c r="AN27">
        <v>57561889.651271157</v>
      </c>
    </row>
    <row r="28" spans="1:40" x14ac:dyDescent="0.25">
      <c r="B28" s="35" t="s">
        <v>20</v>
      </c>
      <c r="C28">
        <v>420668.32302271115</v>
      </c>
      <c r="D28">
        <v>401779.86316081061</v>
      </c>
      <c r="E28">
        <v>708094.46728151804</v>
      </c>
      <c r="G28" s="35" t="s">
        <v>20</v>
      </c>
      <c r="H28">
        <v>0</v>
      </c>
      <c r="I28">
        <v>0</v>
      </c>
      <c r="J28">
        <v>0</v>
      </c>
      <c r="L28" s="35" t="s">
        <v>20</v>
      </c>
      <c r="M28">
        <v>1844044.3829002662</v>
      </c>
      <c r="N28">
        <v>1933664.1557696599</v>
      </c>
      <c r="O28">
        <v>3228357.6642952631</v>
      </c>
      <c r="Q28" s="35" t="s">
        <v>20</v>
      </c>
      <c r="R28">
        <v>0</v>
      </c>
      <c r="S28">
        <v>11207.953490935519</v>
      </c>
      <c r="T28">
        <v>2853.8823713869369</v>
      </c>
      <c r="V28" s="35" t="s">
        <v>20</v>
      </c>
      <c r="W28">
        <v>0</v>
      </c>
      <c r="X28">
        <v>0</v>
      </c>
      <c r="Y28">
        <v>0</v>
      </c>
      <c r="AA28" s="35" t="s">
        <v>20</v>
      </c>
      <c r="AB28">
        <v>2257678.7946190434</v>
      </c>
      <c r="AC28">
        <v>1549532.4571070618</v>
      </c>
      <c r="AD28">
        <v>2451104.1820609299</v>
      </c>
      <c r="AF28" s="35" t="s">
        <v>20</v>
      </c>
      <c r="AG28">
        <v>7264338.5912837423</v>
      </c>
      <c r="AH28">
        <v>4780640.5485479422</v>
      </c>
      <c r="AI28">
        <v>9635142.0138051957</v>
      </c>
      <c r="AK28" s="35" t="s">
        <v>20</v>
      </c>
      <c r="AL28">
        <v>50862758.504102558</v>
      </c>
      <c r="AM28">
        <v>44653907.011009604</v>
      </c>
      <c r="AN28">
        <v>66086442.948940337</v>
      </c>
    </row>
    <row r="29" spans="1:40" x14ac:dyDescent="0.25">
      <c r="B29" s="35" t="s">
        <v>21</v>
      </c>
      <c r="C29">
        <v>14130444.955546729</v>
      </c>
      <c r="D29">
        <v>12736853.132856404</v>
      </c>
      <c r="E29">
        <v>19068317.735112227</v>
      </c>
      <c r="G29" s="35" t="s">
        <v>21</v>
      </c>
      <c r="H29">
        <v>0</v>
      </c>
      <c r="I29">
        <v>0</v>
      </c>
      <c r="J29">
        <v>0</v>
      </c>
      <c r="L29" s="35" t="s">
        <v>21</v>
      </c>
      <c r="M29">
        <v>48257441.10460642</v>
      </c>
      <c r="N29">
        <v>44000482.127661474</v>
      </c>
      <c r="O29">
        <v>65778848.534342669</v>
      </c>
      <c r="Q29" s="35" t="s">
        <v>21</v>
      </c>
      <c r="R29">
        <v>888003.759456728</v>
      </c>
      <c r="S29">
        <v>971550.30854350363</v>
      </c>
      <c r="T29">
        <v>291192.88713078148</v>
      </c>
      <c r="V29" s="35" t="s">
        <v>21</v>
      </c>
      <c r="W29">
        <v>0</v>
      </c>
      <c r="X29">
        <v>0</v>
      </c>
      <c r="Y29">
        <v>0</v>
      </c>
      <c r="AA29" s="35" t="s">
        <v>21</v>
      </c>
      <c r="AB29">
        <v>1229255.4304215673</v>
      </c>
      <c r="AC29">
        <v>1005446.5177579084</v>
      </c>
      <c r="AD29">
        <v>2126601.5888590342</v>
      </c>
      <c r="AF29" s="35" t="s">
        <v>21</v>
      </c>
      <c r="AG29">
        <v>5271817.0845700027</v>
      </c>
      <c r="AH29">
        <v>3411297.6826563613</v>
      </c>
      <c r="AI29">
        <v>7375219.9475663742</v>
      </c>
      <c r="AK29" s="35" t="s">
        <v>21</v>
      </c>
      <c r="AL29">
        <v>6065990.1032872526</v>
      </c>
      <c r="AM29">
        <v>5123456.3825645708</v>
      </c>
      <c r="AN29">
        <v>7492112.544608566</v>
      </c>
    </row>
    <row r="30" spans="1:40" x14ac:dyDescent="0.25">
      <c r="B30" s="35" t="s">
        <v>22</v>
      </c>
      <c r="G30" s="35" t="s">
        <v>22</v>
      </c>
      <c r="H30">
        <v>0</v>
      </c>
      <c r="I30">
        <v>0</v>
      </c>
      <c r="J30">
        <v>0</v>
      </c>
      <c r="L30" s="35" t="s">
        <v>22</v>
      </c>
      <c r="Q30" s="35" t="s">
        <v>22</v>
      </c>
      <c r="V30" s="35" t="s">
        <v>22</v>
      </c>
      <c r="W30">
        <v>0</v>
      </c>
      <c r="X30">
        <v>0</v>
      </c>
      <c r="Y30">
        <v>0</v>
      </c>
      <c r="AA30" s="35" t="s">
        <v>22</v>
      </c>
      <c r="AB30">
        <v>71279.961163084343</v>
      </c>
      <c r="AC30">
        <v>17701.921568861853</v>
      </c>
      <c r="AD30">
        <v>58988.918846064531</v>
      </c>
      <c r="AF30" s="35" t="s">
        <v>22</v>
      </c>
      <c r="AG30">
        <v>0</v>
      </c>
      <c r="AH30">
        <v>0</v>
      </c>
      <c r="AI30">
        <v>0</v>
      </c>
      <c r="AK30" s="35" t="s">
        <v>22</v>
      </c>
      <c r="AL30">
        <v>1241187.8357832471</v>
      </c>
      <c r="AM30">
        <v>825748.11564513389</v>
      </c>
      <c r="AN30">
        <v>1863497.5255340997</v>
      </c>
    </row>
    <row r="31" spans="1:40" x14ac:dyDescent="0.25">
      <c r="B31" s="35" t="s">
        <v>23</v>
      </c>
      <c r="G31" s="35" t="s">
        <v>23</v>
      </c>
      <c r="H31">
        <v>1381229.8870615645</v>
      </c>
      <c r="I31">
        <v>1260325.9171630046</v>
      </c>
      <c r="J31">
        <v>1247458.2312046306</v>
      </c>
      <c r="L31" s="35" t="s">
        <v>23</v>
      </c>
      <c r="Q31" s="35" t="s">
        <v>23</v>
      </c>
      <c r="V31" s="35" t="s">
        <v>23</v>
      </c>
      <c r="W31">
        <v>191758.28163463177</v>
      </c>
      <c r="X31">
        <v>356063.49935773853</v>
      </c>
      <c r="Y31">
        <v>447718.28434101975</v>
      </c>
      <c r="AA31" s="35" t="s">
        <v>23</v>
      </c>
      <c r="AF31" s="35" t="s">
        <v>23</v>
      </c>
      <c r="AK31" s="35" t="s">
        <v>23</v>
      </c>
      <c r="AL31">
        <v>191427.92394795967</v>
      </c>
      <c r="AM31">
        <v>170145.27425414845</v>
      </c>
      <c r="AN31">
        <v>286415.27155996271</v>
      </c>
    </row>
    <row r="32" spans="1:40" x14ac:dyDescent="0.25">
      <c r="B32" s="35" t="s">
        <v>24</v>
      </c>
      <c r="G32" s="35" t="s">
        <v>24</v>
      </c>
      <c r="H32">
        <v>8357407.0402090373</v>
      </c>
      <c r="I32">
        <v>10571725.283948118</v>
      </c>
      <c r="J32">
        <v>9425222.9820008259</v>
      </c>
      <c r="L32" s="35" t="s">
        <v>24</v>
      </c>
      <c r="Q32" s="35" t="s">
        <v>24</v>
      </c>
      <c r="V32" s="35" t="s">
        <v>24</v>
      </c>
      <c r="AA32" s="35" t="s">
        <v>24</v>
      </c>
      <c r="AF32" s="35" t="s">
        <v>24</v>
      </c>
      <c r="AK32" s="35" t="s">
        <v>24</v>
      </c>
    </row>
    <row r="36" spans="1:40" x14ac:dyDescent="0.25">
      <c r="B36" s="38" t="s">
        <v>34</v>
      </c>
      <c r="C36">
        <f>SUM(C27:C32)</f>
        <v>16910373.426207643</v>
      </c>
      <c r="D36">
        <f t="shared" ref="D36:E36" si="6">SUM(D27:D32)</f>
        <v>15114939.131423961</v>
      </c>
      <c r="E36">
        <f t="shared" si="6"/>
        <v>22836477.84735661</v>
      </c>
      <c r="G36" s="38" t="s">
        <v>34</v>
      </c>
      <c r="H36">
        <f>SUM(H27:H32)</f>
        <v>12989991.651291441</v>
      </c>
      <c r="I36">
        <f t="shared" ref="I36:J36" si="7">SUM(I27:I32)</f>
        <v>14857986.917037098</v>
      </c>
      <c r="J36">
        <f t="shared" si="7"/>
        <v>15250453.289783597</v>
      </c>
      <c r="L36" s="38" t="s">
        <v>34</v>
      </c>
      <c r="M36">
        <f>SUM(M27:M32)</f>
        <v>60371979.766173258</v>
      </c>
      <c r="N36">
        <f t="shared" ref="N36:O36" si="8">SUM(N27:N32)</f>
        <v>55951195.053792864</v>
      </c>
      <c r="O36">
        <f t="shared" si="8"/>
        <v>83006185.564606696</v>
      </c>
      <c r="Q36" s="38" t="s">
        <v>34</v>
      </c>
      <c r="R36">
        <f>SUM(R27:R32)</f>
        <v>888003.759456728</v>
      </c>
      <c r="S36">
        <f t="shared" ref="S36:T36" si="9">SUM(S27:S32)</f>
        <v>982758.26203443913</v>
      </c>
      <c r="T36">
        <f t="shared" si="9"/>
        <v>294046.7695021684</v>
      </c>
      <c r="V36" s="38" t="s">
        <v>34</v>
      </c>
      <c r="W36">
        <f>SUM(W27:W32)</f>
        <v>232194.60979305138</v>
      </c>
      <c r="X36">
        <f t="shared" ref="X36:Y36" si="10">SUM(X27:X32)</f>
        <v>402204.6503072583</v>
      </c>
      <c r="Y36">
        <f t="shared" si="10"/>
        <v>584570.56077008741</v>
      </c>
      <c r="AA36" s="38" t="s">
        <v>34</v>
      </c>
      <c r="AB36">
        <f>SUM(AB27:AB32)</f>
        <v>9658089.4309434034</v>
      </c>
      <c r="AC36">
        <f t="shared" ref="AC36:AD36" si="11">SUM(AC27:AC32)</f>
        <v>8511629.1936117206</v>
      </c>
      <c r="AD36">
        <f t="shared" si="11"/>
        <v>13968905.73468123</v>
      </c>
      <c r="AF36" s="38" t="s">
        <v>34</v>
      </c>
      <c r="AG36">
        <f>SUM(AG27:AG32)</f>
        <v>22919204.589037113</v>
      </c>
      <c r="AH36">
        <f t="shared" ref="AH36:AI36" si="12">SUM(AH27:AH32)</f>
        <v>15074595.382256379</v>
      </c>
      <c r="AI36">
        <f t="shared" si="12"/>
        <v>32758915.356490679</v>
      </c>
      <c r="AK36" s="38" t="s">
        <v>34</v>
      </c>
      <c r="AL36">
        <f>SUM(AL27:AL32)</f>
        <v>101477488.41916727</v>
      </c>
      <c r="AM36">
        <f t="shared" ref="AM36:AN36" si="13">SUM(AM27:AM32)</f>
        <v>89205881.7380189</v>
      </c>
      <c r="AN36">
        <f t="shared" si="13"/>
        <v>133290357.94191413</v>
      </c>
    </row>
    <row r="37" spans="1:40" x14ac:dyDescent="0.25">
      <c r="B37" s="26"/>
      <c r="G37" s="26"/>
      <c r="L37" s="26"/>
      <c r="Q37" s="26"/>
      <c r="V37" s="26"/>
      <c r="AA37" s="26"/>
      <c r="AF37" s="26"/>
      <c r="AK37" s="26"/>
    </row>
    <row r="38" spans="1:40" x14ac:dyDescent="0.25">
      <c r="B38" s="36" t="s">
        <v>35</v>
      </c>
      <c r="C38">
        <f>SUM(C28:C32)</f>
        <v>14551113.278569441</v>
      </c>
      <c r="D38">
        <f t="shared" ref="D38:E38" si="14">SUM(D28:D32)</f>
        <v>13138632.996017216</v>
      </c>
      <c r="E38">
        <f t="shared" si="14"/>
        <v>19776412.202393744</v>
      </c>
      <c r="G38" s="36" t="s">
        <v>35</v>
      </c>
      <c r="H38">
        <f>SUM(H28:H32)</f>
        <v>9738636.9272706024</v>
      </c>
      <c r="I38">
        <f t="shared" ref="I38:J38" si="15">SUM(I28:I32)</f>
        <v>11832051.201111123</v>
      </c>
      <c r="J38">
        <f t="shared" si="15"/>
        <v>10672681.213205457</v>
      </c>
      <c r="L38" s="36" t="s">
        <v>35</v>
      </c>
      <c r="M38">
        <f>SUM(M28:M32)</f>
        <v>50101485.487506688</v>
      </c>
      <c r="N38">
        <f t="shared" ref="N38:O38" si="16">SUM(N28:N32)</f>
        <v>45934146.283431135</v>
      </c>
      <c r="O38">
        <f t="shared" si="16"/>
        <v>69007206.198637933</v>
      </c>
      <c r="Q38" s="36" t="s">
        <v>35</v>
      </c>
      <c r="R38">
        <f>SUM(R28:R32)</f>
        <v>888003.759456728</v>
      </c>
      <c r="S38">
        <f t="shared" ref="S38:T38" si="17">SUM(S28:S32)</f>
        <v>982758.26203443913</v>
      </c>
      <c r="T38">
        <f t="shared" si="17"/>
        <v>294046.7695021684</v>
      </c>
      <c r="V38" s="36" t="s">
        <v>35</v>
      </c>
      <c r="W38">
        <f>SUM(W28:W32)</f>
        <v>191758.28163463177</v>
      </c>
      <c r="X38">
        <f t="shared" ref="X38:Y38" si="18">SUM(X28:X32)</f>
        <v>356063.49935773853</v>
      </c>
      <c r="Y38">
        <f t="shared" si="18"/>
        <v>447718.28434101975</v>
      </c>
      <c r="AA38" s="36" t="s">
        <v>35</v>
      </c>
      <c r="AB38">
        <f>SUM(AB28:AB32)</f>
        <v>3558214.1862036954</v>
      </c>
      <c r="AC38">
        <f t="shared" ref="AC38:AD38" si="19">SUM(AC28:AC32)</f>
        <v>2572680.8964338317</v>
      </c>
      <c r="AD38">
        <f t="shared" si="19"/>
        <v>4636694.689766028</v>
      </c>
      <c r="AF38" s="36" t="s">
        <v>35</v>
      </c>
      <c r="AG38">
        <f>SUM(AG28:AG32)</f>
        <v>12536155.675853744</v>
      </c>
      <c r="AH38">
        <f t="shared" ref="AH38:AI38" si="20">SUM(AH28:AH32)</f>
        <v>8191938.231204303</v>
      </c>
      <c r="AI38">
        <f t="shared" si="20"/>
        <v>17010361.961371571</v>
      </c>
      <c r="AK38" s="36" t="s">
        <v>35</v>
      </c>
      <c r="AL38">
        <f>SUM(AL28:AL32)</f>
        <v>58361364.367121018</v>
      </c>
      <c r="AM38">
        <f t="shared" ref="AM38:AN38" si="21">SUM(AM28:AM32)</f>
        <v>50773256.783473462</v>
      </c>
      <c r="AN38">
        <f t="shared" si="21"/>
        <v>75728468.290642962</v>
      </c>
    </row>
    <row r="39" spans="1:40" x14ac:dyDescent="0.25">
      <c r="B39" s="26"/>
      <c r="G39" s="26"/>
      <c r="L39" s="26"/>
      <c r="Q39" s="26"/>
      <c r="V39" s="26"/>
      <c r="AA39" s="26"/>
      <c r="AF39" s="26"/>
      <c r="AK39" s="26"/>
    </row>
    <row r="40" spans="1:40" x14ac:dyDescent="0.25">
      <c r="B40" s="26"/>
      <c r="G40" s="26"/>
      <c r="L40" s="26"/>
      <c r="Q40" s="26"/>
      <c r="V40" s="26"/>
      <c r="AA40" s="26"/>
      <c r="AF40" s="26"/>
      <c r="AK40" s="26"/>
    </row>
    <row r="41" spans="1:40" x14ac:dyDescent="0.25">
      <c r="B41" s="37" t="s">
        <v>36</v>
      </c>
      <c r="C41">
        <f>C36/C36</f>
        <v>1</v>
      </c>
      <c r="D41">
        <f>D36/C36</f>
        <v>0.89382645494976931</v>
      </c>
      <c r="E41">
        <f>E36/C36</f>
        <v>1.3504419607886784</v>
      </c>
      <c r="G41" s="37" t="s">
        <v>36</v>
      </c>
      <c r="H41">
        <f>H36/H36</f>
        <v>1</v>
      </c>
      <c r="I41">
        <f>I36/H36</f>
        <v>1.1438026532957737</v>
      </c>
      <c r="J41">
        <f>J36/H36</f>
        <v>1.174015634434024</v>
      </c>
      <c r="L41" s="37" t="s">
        <v>36</v>
      </c>
      <c r="M41">
        <f>M36/M36</f>
        <v>1</v>
      </c>
      <c r="N41">
        <f>N36/M36</f>
        <v>0.92677422987447922</v>
      </c>
      <c r="O41">
        <f>O36/M36</f>
        <v>1.3749124326566395</v>
      </c>
      <c r="Q41" s="37" t="s">
        <v>36</v>
      </c>
      <c r="R41">
        <f>R36/R36</f>
        <v>1</v>
      </c>
      <c r="S41">
        <f>S36/R36</f>
        <v>1.1067050691718705</v>
      </c>
      <c r="T41">
        <f>T36/R36</f>
        <v>0.33113234755004117</v>
      </c>
      <c r="V41" s="37" t="s">
        <v>36</v>
      </c>
      <c r="W41">
        <f>W36/W36</f>
        <v>1</v>
      </c>
      <c r="X41">
        <f>X36/W36</f>
        <v>1.7321877138566315</v>
      </c>
      <c r="Y41">
        <f>Y36/W36</f>
        <v>2.5175888505383432</v>
      </c>
      <c r="AA41" s="37" t="s">
        <v>36</v>
      </c>
      <c r="AB41">
        <f>AB36/AB36</f>
        <v>1</v>
      </c>
      <c r="AC41">
        <f>AC36/AB36</f>
        <v>0.88129533842805841</v>
      </c>
      <c r="AD41">
        <f>AD36/AB36</f>
        <v>1.4463425540383246</v>
      </c>
      <c r="AF41" s="37" t="s">
        <v>36</v>
      </c>
      <c r="AG41">
        <f>AG36/AG36</f>
        <v>1</v>
      </c>
      <c r="AH41">
        <f>AH36/AG36</f>
        <v>0.65772768525601333</v>
      </c>
      <c r="AI41">
        <f>AI36/AG36</f>
        <v>1.4293216515969394</v>
      </c>
      <c r="AK41" s="37" t="s">
        <v>36</v>
      </c>
      <c r="AL41">
        <f>AL36/AL36</f>
        <v>1</v>
      </c>
      <c r="AM41">
        <f>AM36/AL36</f>
        <v>0.87907065032533382</v>
      </c>
      <c r="AN41">
        <f>AN36/AL36</f>
        <v>1.3134968160754952</v>
      </c>
    </row>
    <row r="42" spans="1:40" x14ac:dyDescent="0.25">
      <c r="B42" s="26"/>
      <c r="G42" s="26"/>
      <c r="L42" s="26"/>
      <c r="Q42" s="26"/>
      <c r="V42" s="26"/>
      <c r="AA42" s="26"/>
      <c r="AF42" s="26"/>
      <c r="AK42" s="26"/>
    </row>
    <row r="43" spans="1:40" x14ac:dyDescent="0.25">
      <c r="B43" s="39" t="s">
        <v>37</v>
      </c>
      <c r="C43">
        <f>C38/C38</f>
        <v>1</v>
      </c>
      <c r="D43">
        <f>D38/C38</f>
        <v>0.90292974458301445</v>
      </c>
      <c r="E43">
        <f>E38/C38</f>
        <v>1.3590995976589646</v>
      </c>
      <c r="G43" s="39" t="s">
        <v>37</v>
      </c>
      <c r="H43">
        <f>H38/H38</f>
        <v>1</v>
      </c>
      <c r="I43">
        <f>I38/H38</f>
        <v>1.214959679621944</v>
      </c>
      <c r="J43">
        <f>J38/H38</f>
        <v>1.0959111930047725</v>
      </c>
      <c r="L43" s="39" t="s">
        <v>37</v>
      </c>
      <c r="M43">
        <f>M38/M38</f>
        <v>1</v>
      </c>
      <c r="N43">
        <f>N38/M38</f>
        <v>0.9168220430287497</v>
      </c>
      <c r="O43">
        <f>O38/M38</f>
        <v>1.3773485062802295</v>
      </c>
      <c r="Q43" s="39" t="s">
        <v>37</v>
      </c>
      <c r="R43">
        <f>R38/R38</f>
        <v>1</v>
      </c>
      <c r="S43">
        <f>S38/R38</f>
        <v>1.1067050691718705</v>
      </c>
      <c r="T43">
        <f>T38/R38</f>
        <v>0.33113234755004117</v>
      </c>
      <c r="V43" s="39" t="s">
        <v>37</v>
      </c>
      <c r="W43">
        <f>W38/W38</f>
        <v>1</v>
      </c>
      <c r="X43">
        <f>X38/W38</f>
        <v>1.8568350546453429</v>
      </c>
      <c r="Y43">
        <f>Y38/W38</f>
        <v>2.3348054671979357</v>
      </c>
      <c r="AA43" s="39" t="s">
        <v>37</v>
      </c>
      <c r="AB43">
        <f>AB38/AB38</f>
        <v>1</v>
      </c>
      <c r="AC43">
        <f>AC38/AB38</f>
        <v>0.72302586685447912</v>
      </c>
      <c r="AD43">
        <f>AD38/AB38</f>
        <v>1.3030960046598481</v>
      </c>
      <c r="AF43" s="39" t="s">
        <v>37</v>
      </c>
      <c r="AG43">
        <f>AG38/AG38</f>
        <v>1</v>
      </c>
      <c r="AH43">
        <f>AH38/AG38</f>
        <v>0.65346494116876952</v>
      </c>
      <c r="AI43">
        <f>AI38/AG38</f>
        <v>1.3569041739116023</v>
      </c>
      <c r="AK43" s="39" t="s">
        <v>37</v>
      </c>
      <c r="AL43">
        <f>AL38/AL38</f>
        <v>1</v>
      </c>
      <c r="AM43">
        <f>AM38/AL38</f>
        <v>0.86998063417580995</v>
      </c>
      <c r="AN43">
        <f>AN38/AL38</f>
        <v>1.2975787854148597</v>
      </c>
    </row>
    <row r="46" spans="1:40" x14ac:dyDescent="0.25">
      <c r="A46" s="27" t="s">
        <v>18</v>
      </c>
      <c r="R46" s="29"/>
      <c r="S46" s="29"/>
      <c r="T46" s="29"/>
      <c r="U46" s="28"/>
    </row>
    <row r="47" spans="1:40" x14ac:dyDescent="0.25">
      <c r="C47" s="48" t="s">
        <v>26</v>
      </c>
      <c r="D47" s="48"/>
      <c r="E47" s="48"/>
      <c r="F47" s="28"/>
      <c r="H47" s="48" t="s">
        <v>27</v>
      </c>
      <c r="I47" s="48"/>
      <c r="J47" s="48"/>
      <c r="K47" s="28"/>
      <c r="M47" s="48" t="s">
        <v>28</v>
      </c>
      <c r="N47" s="48"/>
      <c r="O47" s="48"/>
      <c r="P47" s="28"/>
      <c r="R47" s="48" t="s">
        <v>29</v>
      </c>
      <c r="S47" s="48"/>
      <c r="T47" s="48"/>
      <c r="U47" s="28"/>
      <c r="W47" s="48" t="s">
        <v>30</v>
      </c>
      <c r="X47" s="48"/>
      <c r="Y47" s="48"/>
      <c r="Z47" s="28"/>
      <c r="AB47" s="48" t="s">
        <v>31</v>
      </c>
      <c r="AC47" s="48"/>
      <c r="AD47" s="48"/>
      <c r="AE47" s="28"/>
      <c r="AG47" s="48" t="s">
        <v>32</v>
      </c>
      <c r="AH47" s="48"/>
      <c r="AI47" s="48"/>
      <c r="AJ47" s="28"/>
      <c r="AL47" s="48" t="s">
        <v>33</v>
      </c>
      <c r="AM47" s="48"/>
      <c r="AN47" s="48"/>
    </row>
    <row r="48" spans="1:40" x14ac:dyDescent="0.25">
      <c r="B48" s="34" t="s">
        <v>25</v>
      </c>
      <c r="C48" s="33" t="s">
        <v>10</v>
      </c>
      <c r="D48" s="33" t="s">
        <v>15</v>
      </c>
      <c r="E48" s="33" t="s">
        <v>11</v>
      </c>
      <c r="G48" s="34" t="s">
        <v>25</v>
      </c>
      <c r="H48" s="33" t="s">
        <v>10</v>
      </c>
      <c r="I48" s="33" t="s">
        <v>15</v>
      </c>
      <c r="J48" s="33" t="s">
        <v>11</v>
      </c>
      <c r="L48" s="34" t="s">
        <v>25</v>
      </c>
      <c r="M48" s="33" t="s">
        <v>10</v>
      </c>
      <c r="N48" s="33" t="s">
        <v>15</v>
      </c>
      <c r="O48" s="33" t="s">
        <v>11</v>
      </c>
      <c r="Q48" s="34" t="s">
        <v>25</v>
      </c>
      <c r="R48" s="33" t="s">
        <v>10</v>
      </c>
      <c r="S48" s="33" t="s">
        <v>15</v>
      </c>
      <c r="T48" s="33" t="s">
        <v>11</v>
      </c>
      <c r="V48" s="34" t="s">
        <v>25</v>
      </c>
      <c r="W48" s="33" t="s">
        <v>10</v>
      </c>
      <c r="X48" s="33" t="s">
        <v>15</v>
      </c>
      <c r="Y48" s="33" t="s">
        <v>11</v>
      </c>
      <c r="AA48" s="34" t="s">
        <v>25</v>
      </c>
      <c r="AB48" s="33" t="s">
        <v>10</v>
      </c>
      <c r="AC48" s="33" t="s">
        <v>15</v>
      </c>
      <c r="AD48" s="33" t="s">
        <v>11</v>
      </c>
      <c r="AE48" s="26"/>
      <c r="AF48" s="34" t="s">
        <v>25</v>
      </c>
      <c r="AG48" s="33" t="s">
        <v>10</v>
      </c>
      <c r="AH48" s="33" t="s">
        <v>15</v>
      </c>
      <c r="AI48" s="33" t="s">
        <v>11</v>
      </c>
      <c r="AJ48" s="26"/>
      <c r="AK48" s="34" t="s">
        <v>25</v>
      </c>
      <c r="AL48" s="33" t="s">
        <v>10</v>
      </c>
      <c r="AM48" s="33" t="s">
        <v>15</v>
      </c>
      <c r="AN48" s="33" t="s">
        <v>11</v>
      </c>
    </row>
    <row r="49" spans="2:40" x14ac:dyDescent="0.25">
      <c r="B49" s="35" t="s">
        <v>19</v>
      </c>
      <c r="C49">
        <v>106342.09066660427</v>
      </c>
      <c r="D49">
        <v>145108.13347045801</v>
      </c>
      <c r="E49">
        <v>122987.86515298556</v>
      </c>
      <c r="G49" s="35" t="s">
        <v>19</v>
      </c>
      <c r="H49">
        <v>67936.656207405467</v>
      </c>
      <c r="I49">
        <v>113523.48545874037</v>
      </c>
      <c r="J49">
        <v>64165.383408754671</v>
      </c>
      <c r="L49" s="35" t="s">
        <v>19</v>
      </c>
      <c r="M49">
        <v>1098041.6735016012</v>
      </c>
      <c r="N49">
        <v>1447602.5195408706</v>
      </c>
      <c r="O49">
        <v>1026906.0361391444</v>
      </c>
      <c r="Q49" s="35" t="s">
        <v>19</v>
      </c>
      <c r="R49">
        <v>0</v>
      </c>
      <c r="S49">
        <v>0</v>
      </c>
      <c r="T49">
        <v>16975.410341875551</v>
      </c>
      <c r="V49" s="35" t="s">
        <v>19</v>
      </c>
      <c r="W49">
        <v>0</v>
      </c>
      <c r="X49">
        <v>0</v>
      </c>
      <c r="Y49">
        <v>0</v>
      </c>
      <c r="AA49" s="35" t="s">
        <v>19</v>
      </c>
      <c r="AB49">
        <v>38880.214107249893</v>
      </c>
      <c r="AC49">
        <v>37739.850145714125</v>
      </c>
      <c r="AD49" s="30">
        <v>32284.485400000001</v>
      </c>
      <c r="AE49" s="30"/>
      <c r="AF49" s="35" t="s">
        <v>19</v>
      </c>
      <c r="AG49">
        <v>62348.580052262958</v>
      </c>
      <c r="AH49">
        <v>86838.428060802893</v>
      </c>
      <c r="AI49">
        <v>52689.579165023606</v>
      </c>
      <c r="AK49" s="35" t="s">
        <v>19</v>
      </c>
      <c r="AL49">
        <v>825280.5662415009</v>
      </c>
      <c r="AM49">
        <v>1038339.2113842362</v>
      </c>
      <c r="AN49">
        <v>677832.12504893553</v>
      </c>
    </row>
    <row r="50" spans="2:40" x14ac:dyDescent="0.25">
      <c r="B50" s="35" t="s">
        <v>20</v>
      </c>
      <c r="C50">
        <v>0</v>
      </c>
      <c r="D50">
        <v>74728.233511375394</v>
      </c>
      <c r="E50">
        <v>0</v>
      </c>
      <c r="G50" s="35" t="s">
        <v>20</v>
      </c>
      <c r="H50">
        <v>0</v>
      </c>
      <c r="I50">
        <v>0</v>
      </c>
      <c r="J50">
        <v>0</v>
      </c>
      <c r="L50" s="35" t="s">
        <v>20</v>
      </c>
      <c r="M50">
        <v>415655.17991938232</v>
      </c>
      <c r="N50">
        <v>597728.37292497582</v>
      </c>
      <c r="O50">
        <v>396108.99027601874</v>
      </c>
      <c r="Q50" s="35" t="s">
        <v>20</v>
      </c>
      <c r="R50">
        <v>0</v>
      </c>
      <c r="S50">
        <v>0</v>
      </c>
      <c r="T50">
        <v>0</v>
      </c>
      <c r="V50" s="35" t="s">
        <v>20</v>
      </c>
      <c r="W50">
        <v>0</v>
      </c>
      <c r="X50">
        <v>0</v>
      </c>
      <c r="Y50">
        <v>0</v>
      </c>
      <c r="AA50" s="35" t="s">
        <v>20</v>
      </c>
      <c r="AB50">
        <v>26743.873350249956</v>
      </c>
      <c r="AC50">
        <v>28664.363253335025</v>
      </c>
      <c r="AD50" s="30">
        <v>22972.256300000001</v>
      </c>
      <c r="AE50" s="30"/>
      <c r="AF50" s="35" t="s">
        <v>20</v>
      </c>
      <c r="AG50">
        <v>61650.571650355276</v>
      </c>
      <c r="AH50">
        <v>89726.826787554746</v>
      </c>
      <c r="AI50">
        <v>52249.423465005559</v>
      </c>
      <c r="AK50" s="35" t="s">
        <v>20</v>
      </c>
      <c r="AL50">
        <v>1201365.6316466334</v>
      </c>
      <c r="AM50">
        <v>1627251.6922700033</v>
      </c>
      <c r="AN50">
        <v>934123.94473495544</v>
      </c>
    </row>
    <row r="51" spans="2:40" x14ac:dyDescent="0.25">
      <c r="B51" s="35" t="s">
        <v>21</v>
      </c>
      <c r="C51">
        <v>1310920.72171458</v>
      </c>
      <c r="D51">
        <v>1767409.129043072</v>
      </c>
      <c r="E51">
        <v>1449046.9479425952</v>
      </c>
      <c r="G51" s="35" t="s">
        <v>21</v>
      </c>
      <c r="H51">
        <v>0</v>
      </c>
      <c r="I51">
        <v>0</v>
      </c>
      <c r="J51">
        <v>0</v>
      </c>
      <c r="L51" s="35" t="s">
        <v>21</v>
      </c>
      <c r="M51">
        <v>9432054.9722908158</v>
      </c>
      <c r="N51">
        <v>13811659.647389136</v>
      </c>
      <c r="O51">
        <v>9052831.8224075083</v>
      </c>
      <c r="Q51" s="35" t="s">
        <v>21</v>
      </c>
      <c r="R51">
        <v>23318.488291272912</v>
      </c>
      <c r="S51">
        <v>28170.90715823201</v>
      </c>
      <c r="T51">
        <v>19616.748643420098</v>
      </c>
      <c r="V51" s="35" t="s">
        <v>21</v>
      </c>
      <c r="W51">
        <v>0</v>
      </c>
      <c r="X51">
        <v>0</v>
      </c>
      <c r="Y51">
        <v>0</v>
      </c>
      <c r="AA51" s="35" t="s">
        <v>21</v>
      </c>
      <c r="AB51">
        <v>23824.894785981713</v>
      </c>
      <c r="AC51">
        <v>0</v>
      </c>
      <c r="AD51" s="30">
        <v>0</v>
      </c>
      <c r="AE51" s="30"/>
      <c r="AF51" s="35" t="s">
        <v>21</v>
      </c>
      <c r="AG51">
        <v>52883.805809040728</v>
      </c>
      <c r="AH51">
        <v>73899.65652312123</v>
      </c>
      <c r="AI51">
        <v>45864.522308666812</v>
      </c>
      <c r="AK51" s="35" t="s">
        <v>21</v>
      </c>
      <c r="AL51">
        <v>0</v>
      </c>
      <c r="AM51">
        <v>230175.51120969106</v>
      </c>
      <c r="AN51">
        <v>0</v>
      </c>
    </row>
    <row r="52" spans="2:40" x14ac:dyDescent="0.25">
      <c r="B52" s="35" t="s">
        <v>22</v>
      </c>
      <c r="G52" s="35" t="s">
        <v>22</v>
      </c>
      <c r="H52">
        <v>0</v>
      </c>
      <c r="I52">
        <v>0</v>
      </c>
      <c r="J52">
        <v>0</v>
      </c>
      <c r="L52" s="35" t="s">
        <v>22</v>
      </c>
      <c r="Q52" s="35" t="s">
        <v>22</v>
      </c>
      <c r="V52" s="35" t="s">
        <v>22</v>
      </c>
      <c r="W52">
        <v>0</v>
      </c>
      <c r="X52">
        <v>0</v>
      </c>
      <c r="Y52">
        <v>0</v>
      </c>
      <c r="AA52" s="35" t="s">
        <v>22</v>
      </c>
      <c r="AB52">
        <v>0</v>
      </c>
      <c r="AC52">
        <v>0</v>
      </c>
      <c r="AD52" s="30">
        <v>0</v>
      </c>
      <c r="AE52" s="30"/>
      <c r="AF52" s="35" t="s">
        <v>22</v>
      </c>
      <c r="AG52">
        <v>0</v>
      </c>
      <c r="AH52">
        <v>0</v>
      </c>
      <c r="AI52">
        <v>0</v>
      </c>
      <c r="AK52" s="35" t="s">
        <v>22</v>
      </c>
      <c r="AL52">
        <v>68850.433028696454</v>
      </c>
      <c r="AM52">
        <v>110984.02981627386</v>
      </c>
      <c r="AN52">
        <v>52841.130980102607</v>
      </c>
    </row>
    <row r="53" spans="2:40" x14ac:dyDescent="0.25">
      <c r="B53" s="35" t="s">
        <v>23</v>
      </c>
      <c r="G53" s="35" t="s">
        <v>23</v>
      </c>
      <c r="H53">
        <v>49001.020497048346</v>
      </c>
      <c r="I53">
        <v>94585.835321615479</v>
      </c>
      <c r="J53">
        <v>59003.348252323733</v>
      </c>
      <c r="L53" s="35" t="s">
        <v>23</v>
      </c>
      <c r="Q53" s="35" t="s">
        <v>23</v>
      </c>
      <c r="V53" s="35" t="s">
        <v>23</v>
      </c>
      <c r="W53">
        <v>1304.5198670333332</v>
      </c>
      <c r="X53">
        <v>1230.7410786666667</v>
      </c>
      <c r="Y53">
        <v>744.96210723333331</v>
      </c>
      <c r="AA53" s="35" t="s">
        <v>23</v>
      </c>
      <c r="AF53" s="35" t="s">
        <v>23</v>
      </c>
      <c r="AK53" s="35" t="s">
        <v>23</v>
      </c>
      <c r="AL53">
        <v>0</v>
      </c>
      <c r="AM53">
        <v>0</v>
      </c>
      <c r="AN53">
        <v>0</v>
      </c>
    </row>
    <row r="54" spans="2:40" x14ac:dyDescent="0.25">
      <c r="B54" s="35" t="s">
        <v>24</v>
      </c>
      <c r="G54" s="35" t="s">
        <v>24</v>
      </c>
      <c r="H54">
        <v>1064524.0939166527</v>
      </c>
      <c r="I54">
        <v>1948078.4268371058</v>
      </c>
      <c r="J54">
        <v>1204029.1980728963</v>
      </c>
      <c r="L54" s="35" t="s">
        <v>24</v>
      </c>
      <c r="Q54" s="35" t="s">
        <v>24</v>
      </c>
      <c r="V54" s="35" t="s">
        <v>24</v>
      </c>
      <c r="AA54" s="35" t="s">
        <v>24</v>
      </c>
      <c r="AF54" s="35" t="s">
        <v>24</v>
      </c>
      <c r="AK54" s="35" t="s">
        <v>24</v>
      </c>
    </row>
    <row r="58" spans="2:40" x14ac:dyDescent="0.25">
      <c r="B58" s="38" t="s">
        <v>34</v>
      </c>
      <c r="C58">
        <f>SUM(C49:C54)</f>
        <v>1417262.8123811842</v>
      </c>
      <c r="D58">
        <f t="shared" ref="D58:E58" si="22">SUM(D49:D54)</f>
        <v>1987245.4960249055</v>
      </c>
      <c r="E58">
        <f t="shared" si="22"/>
        <v>1572034.8130955808</v>
      </c>
      <c r="G58" s="38" t="s">
        <v>34</v>
      </c>
      <c r="H58">
        <f>SUM(H49:H54)</f>
        <v>1181461.7706211065</v>
      </c>
      <c r="I58">
        <f t="shared" ref="I58:J58" si="23">SUM(I49:I54)</f>
        <v>2156187.7476174617</v>
      </c>
      <c r="J58">
        <f t="shared" si="23"/>
        <v>1327197.9297339749</v>
      </c>
      <c r="L58" s="38" t="s">
        <v>34</v>
      </c>
      <c r="M58">
        <f>SUM(M49:M54)</f>
        <v>10945751.8257118</v>
      </c>
      <c r="N58">
        <f t="shared" ref="N58:O58" si="24">SUM(N49:N54)</f>
        <v>15856990.539854983</v>
      </c>
      <c r="O58">
        <f t="shared" si="24"/>
        <v>10475846.848822672</v>
      </c>
      <c r="Q58" s="38" t="s">
        <v>34</v>
      </c>
      <c r="R58">
        <f>SUM(R49:R54)</f>
        <v>23318.488291272912</v>
      </c>
      <c r="S58">
        <f t="shared" ref="S58:T58" si="25">SUM(S49:S54)</f>
        <v>28170.90715823201</v>
      </c>
      <c r="T58">
        <f t="shared" si="25"/>
        <v>36592.158985295653</v>
      </c>
      <c r="V58" s="38" t="s">
        <v>34</v>
      </c>
      <c r="W58">
        <f>SUM(W49:W54)</f>
        <v>1304.5198670333332</v>
      </c>
      <c r="X58">
        <f t="shared" ref="X58:Y58" si="26">SUM(X49:X54)</f>
        <v>1230.7410786666667</v>
      </c>
      <c r="Y58">
        <f t="shared" si="26"/>
        <v>744.96210723333331</v>
      </c>
      <c r="AA58" s="38" t="s">
        <v>34</v>
      </c>
      <c r="AB58">
        <f>SUM(AB49:AB54)</f>
        <v>89448.982243481558</v>
      </c>
      <c r="AC58">
        <f t="shared" ref="AC58:AD58" si="27">SUM(AC49:AC54)</f>
        <v>66404.213399049157</v>
      </c>
      <c r="AD58">
        <f t="shared" si="27"/>
        <v>55256.741699999999</v>
      </c>
      <c r="AF58" s="38" t="s">
        <v>34</v>
      </c>
      <c r="AG58">
        <f>SUM(AG49:AG54)</f>
        <v>176882.95751165895</v>
      </c>
      <c r="AH58">
        <f t="shared" ref="AH58:AI58" si="28">SUM(AH49:AH54)</f>
        <v>250464.91137147887</v>
      </c>
      <c r="AI58">
        <f t="shared" si="28"/>
        <v>150803.52493869598</v>
      </c>
      <c r="AK58" s="38" t="s">
        <v>34</v>
      </c>
      <c r="AL58">
        <f>SUM(AL49:AL54)</f>
        <v>2095496.6309168306</v>
      </c>
      <c r="AM58">
        <f t="shared" ref="AM58:AN58" si="29">SUM(AM49:AM54)</f>
        <v>3006750.4446802046</v>
      </c>
      <c r="AN58">
        <f t="shared" si="29"/>
        <v>1664797.2007639937</v>
      </c>
    </row>
    <row r="59" spans="2:40" x14ac:dyDescent="0.25">
      <c r="B59" s="26"/>
      <c r="G59" s="26"/>
      <c r="L59" s="26"/>
      <c r="Q59" s="26"/>
      <c r="V59" s="26"/>
      <c r="AA59" s="26"/>
      <c r="AF59" s="26"/>
      <c r="AK59" s="26"/>
    </row>
    <row r="60" spans="2:40" x14ac:dyDescent="0.25">
      <c r="B60" s="36" t="s">
        <v>35</v>
      </c>
      <c r="C60">
        <f>SUM(C50:C54)</f>
        <v>1310920.72171458</v>
      </c>
      <c r="D60">
        <f t="shared" ref="D60:E60" si="30">SUM(D50:D54)</f>
        <v>1842137.3625544475</v>
      </c>
      <c r="E60">
        <f t="shared" si="30"/>
        <v>1449046.9479425952</v>
      </c>
      <c r="G60" s="36" t="s">
        <v>35</v>
      </c>
      <c r="H60">
        <f>SUM(H50:H54)</f>
        <v>1113525.114413701</v>
      </c>
      <c r="I60">
        <f t="shared" ref="I60:J60" si="31">SUM(I50:I54)</f>
        <v>2042664.2621587212</v>
      </c>
      <c r="J60">
        <f t="shared" si="31"/>
        <v>1263032.54632522</v>
      </c>
      <c r="L60" s="36" t="s">
        <v>35</v>
      </c>
      <c r="M60">
        <f>SUM(M50:M54)</f>
        <v>9847710.1522101983</v>
      </c>
      <c r="N60">
        <f t="shared" ref="N60:O60" si="32">SUM(N50:N54)</f>
        <v>14409388.020314112</v>
      </c>
      <c r="O60">
        <f t="shared" si="32"/>
        <v>9448940.8126835264</v>
      </c>
      <c r="Q60" s="36" t="s">
        <v>35</v>
      </c>
      <c r="R60">
        <f>SUM(R50:R54)</f>
        <v>23318.488291272912</v>
      </c>
      <c r="S60">
        <f t="shared" ref="S60:T60" si="33">SUM(S50:S54)</f>
        <v>28170.90715823201</v>
      </c>
      <c r="T60">
        <f t="shared" si="33"/>
        <v>19616.748643420098</v>
      </c>
      <c r="V60" s="36" t="s">
        <v>35</v>
      </c>
      <c r="W60">
        <f>SUM(W50:W54)</f>
        <v>1304.5198670333332</v>
      </c>
      <c r="X60">
        <f t="shared" ref="X60:Y60" si="34">SUM(X50:X54)</f>
        <v>1230.7410786666667</v>
      </c>
      <c r="Y60">
        <f t="shared" si="34"/>
        <v>744.96210723333331</v>
      </c>
      <c r="AA60" s="36" t="s">
        <v>35</v>
      </c>
      <c r="AB60">
        <f>SUM(AB50:AB54)</f>
        <v>50568.768136231665</v>
      </c>
      <c r="AC60">
        <f t="shared" ref="AC60:AD60" si="35">SUM(AC50:AC54)</f>
        <v>28664.363253335025</v>
      </c>
      <c r="AD60">
        <f t="shared" si="35"/>
        <v>22972.256300000001</v>
      </c>
      <c r="AF60" s="36" t="s">
        <v>35</v>
      </c>
      <c r="AG60">
        <f>SUM(AG50:AG54)</f>
        <v>114534.377459396</v>
      </c>
      <c r="AH60">
        <f t="shared" ref="AH60:AI60" si="36">SUM(AH50:AH54)</f>
        <v>163626.48331067598</v>
      </c>
      <c r="AI60">
        <f t="shared" si="36"/>
        <v>98113.945773672371</v>
      </c>
      <c r="AK60" s="36" t="s">
        <v>35</v>
      </c>
      <c r="AL60">
        <f>SUM(AL50:AL54)</f>
        <v>1270216.0646753297</v>
      </c>
      <c r="AM60">
        <f t="shared" ref="AM60:AN60" si="37">SUM(AM50:AM54)</f>
        <v>1968411.233295968</v>
      </c>
      <c r="AN60">
        <f t="shared" si="37"/>
        <v>986965.07571505802</v>
      </c>
    </row>
    <row r="61" spans="2:40" x14ac:dyDescent="0.25">
      <c r="B61" s="26"/>
      <c r="G61" s="26"/>
      <c r="L61" s="26"/>
      <c r="Q61" s="26"/>
      <c r="V61" s="26"/>
      <c r="AA61" s="26"/>
      <c r="AF61" s="26"/>
      <c r="AK61" s="26"/>
    </row>
    <row r="62" spans="2:40" x14ac:dyDescent="0.25">
      <c r="B62" s="26"/>
      <c r="G62" s="26"/>
      <c r="L62" s="26"/>
      <c r="Q62" s="26"/>
      <c r="V62" s="26"/>
      <c r="AA62" s="26"/>
      <c r="AF62" s="26"/>
      <c r="AK62" s="26"/>
    </row>
    <row r="63" spans="2:40" x14ac:dyDescent="0.25">
      <c r="B63" s="37" t="s">
        <v>36</v>
      </c>
      <c r="C63">
        <f>C58/C58</f>
        <v>1</v>
      </c>
      <c r="D63">
        <f>D58/C58</f>
        <v>1.4021714805922811</v>
      </c>
      <c r="E63">
        <f>E58/C58</f>
        <v>1.1092048696701211</v>
      </c>
      <c r="G63" s="37" t="s">
        <v>36</v>
      </c>
      <c r="H63">
        <f>H58/H58</f>
        <v>1</v>
      </c>
      <c r="I63">
        <f>I58/H58</f>
        <v>1.825016941922659</v>
      </c>
      <c r="J63">
        <f>J58/H58</f>
        <v>1.1233524120177443</v>
      </c>
      <c r="L63" s="37" t="s">
        <v>36</v>
      </c>
      <c r="M63">
        <f>M58/M58</f>
        <v>1</v>
      </c>
      <c r="N63">
        <f>N58/M58</f>
        <v>1.4486890249609516</v>
      </c>
      <c r="O63">
        <f>O58/M58</f>
        <v>0.95706964817297324</v>
      </c>
      <c r="Q63" s="37" t="s">
        <v>36</v>
      </c>
      <c r="R63">
        <f>R58/R58</f>
        <v>1</v>
      </c>
      <c r="S63">
        <f>S58/R58</f>
        <v>1.2080932008261935</v>
      </c>
      <c r="T63">
        <f>T58/R58</f>
        <v>1.5692337568465144</v>
      </c>
      <c r="V63" s="37" t="s">
        <v>36</v>
      </c>
      <c r="W63">
        <f>W58/W58</f>
        <v>1</v>
      </c>
      <c r="X63">
        <f>X58/W58</f>
        <v>0.94344372191551962</v>
      </c>
      <c r="Y63">
        <f>Y58/W58</f>
        <v>0.57106229353753335</v>
      </c>
      <c r="AA63" s="37" t="s">
        <v>36</v>
      </c>
      <c r="AB63">
        <f>AB58/AB58</f>
        <v>1</v>
      </c>
      <c r="AC63">
        <f>AC58/AB58</f>
        <v>0.74236969201388814</v>
      </c>
      <c r="AD63">
        <f>AD58/AB58</f>
        <v>0.61774589619801668</v>
      </c>
      <c r="AF63" s="37" t="s">
        <v>36</v>
      </c>
      <c r="AG63">
        <f>AG58/AG58</f>
        <v>1</v>
      </c>
      <c r="AH63">
        <f>AH58/AG58</f>
        <v>1.41599233128477</v>
      </c>
      <c r="AI63">
        <f>AI58/AG58</f>
        <v>0.85256107801542158</v>
      </c>
      <c r="AK63" s="37" t="s">
        <v>36</v>
      </c>
      <c r="AL63">
        <f>AL58/AL58</f>
        <v>1</v>
      </c>
      <c r="AM63">
        <f>AM58/AL58</f>
        <v>1.4348629343129407</v>
      </c>
      <c r="AN63">
        <f>AN58/AL58</f>
        <v>0.79446426980682117</v>
      </c>
    </row>
    <row r="64" spans="2:40" x14ac:dyDescent="0.25">
      <c r="B64" s="26"/>
      <c r="G64" s="26"/>
      <c r="L64" s="26"/>
      <c r="Q64" s="26"/>
      <c r="V64" s="26"/>
      <c r="AA64" s="26"/>
      <c r="AF64" s="26"/>
      <c r="AK64" s="26"/>
    </row>
    <row r="65" spans="2:40" x14ac:dyDescent="0.25">
      <c r="B65" s="39" t="s">
        <v>37</v>
      </c>
      <c r="C65">
        <f>C60/C60</f>
        <v>1</v>
      </c>
      <c r="D65">
        <f>D60/C60</f>
        <v>1.4052240780396532</v>
      </c>
      <c r="E65">
        <f>E60/C60</f>
        <v>1.1053658119366343</v>
      </c>
      <c r="G65" s="39" t="s">
        <v>37</v>
      </c>
      <c r="H65">
        <f>H60/H60</f>
        <v>1</v>
      </c>
      <c r="I65">
        <f>I60/H60</f>
        <v>1.8344123861402402</v>
      </c>
      <c r="J65">
        <f>J60/H60</f>
        <v>1.1342649842165782</v>
      </c>
      <c r="L65" s="39" t="s">
        <v>37</v>
      </c>
      <c r="M65">
        <f>M60/M60</f>
        <v>1</v>
      </c>
      <c r="N65">
        <f>N60/M60</f>
        <v>1.4632221904987832</v>
      </c>
      <c r="O65">
        <f>O60/M60</f>
        <v>0.95950638946890887</v>
      </c>
      <c r="Q65" s="39" t="s">
        <v>37</v>
      </c>
      <c r="R65">
        <f>R60/R60</f>
        <v>1</v>
      </c>
      <c r="S65">
        <f>S60/R60</f>
        <v>1.2080932008261935</v>
      </c>
      <c r="T65">
        <f>T60/R60</f>
        <v>0.84125301770791838</v>
      </c>
      <c r="V65" s="39" t="s">
        <v>37</v>
      </c>
      <c r="W65">
        <f>W60/W60</f>
        <v>1</v>
      </c>
      <c r="X65">
        <f>X60/W60</f>
        <v>0.94344372191551962</v>
      </c>
      <c r="Y65">
        <f>Y60/W60</f>
        <v>0.57106229353753335</v>
      </c>
      <c r="AA65" s="39" t="s">
        <v>37</v>
      </c>
      <c r="AB65">
        <f>AB60/AB60</f>
        <v>1</v>
      </c>
      <c r="AC65">
        <f>AC60/AB60</f>
        <v>0.56683926284527175</v>
      </c>
      <c r="AD65">
        <f>AD60/AB60</f>
        <v>0.45427755404507802</v>
      </c>
      <c r="AF65" s="39" t="s">
        <v>37</v>
      </c>
      <c r="AG65">
        <f>AG60/AG60</f>
        <v>1</v>
      </c>
      <c r="AH65">
        <f>AH60/AG60</f>
        <v>1.4286233263780022</v>
      </c>
      <c r="AI65">
        <f>AI60/AG60</f>
        <v>0.85663316071591789</v>
      </c>
      <c r="AK65" s="39" t="s">
        <v>37</v>
      </c>
      <c r="AL65">
        <f>AL60/AL60</f>
        <v>1</v>
      </c>
      <c r="AM65">
        <f>AM60/AL60</f>
        <v>1.5496664607206796</v>
      </c>
      <c r="AN65">
        <f>AN60/AL60</f>
        <v>0.77700566318008946</v>
      </c>
    </row>
    <row r="81" spans="4:4" x14ac:dyDescent="0.25">
      <c r="D81">
        <v>0</v>
      </c>
    </row>
  </sheetData>
  <mergeCells count="24">
    <mergeCell ref="AG47:AI47"/>
    <mergeCell ref="AL47:AN47"/>
    <mergeCell ref="AL25:AN25"/>
    <mergeCell ref="AB25:AD25"/>
    <mergeCell ref="AG25:AI25"/>
    <mergeCell ref="AG3:AI3"/>
    <mergeCell ref="AL3:AN3"/>
    <mergeCell ref="C25:E25"/>
    <mergeCell ref="H25:J25"/>
    <mergeCell ref="M25:O25"/>
    <mergeCell ref="R25:T25"/>
    <mergeCell ref="W25:Y25"/>
    <mergeCell ref="C3:E3"/>
    <mergeCell ref="M3:O3"/>
    <mergeCell ref="R3:T3"/>
    <mergeCell ref="W3:Y3"/>
    <mergeCell ref="H3:J3"/>
    <mergeCell ref="C47:E47"/>
    <mergeCell ref="H47:J47"/>
    <mergeCell ref="M47:O47"/>
    <mergeCell ref="R47:T47"/>
    <mergeCell ref="AB3:AD3"/>
    <mergeCell ref="W47:Y47"/>
    <mergeCell ref="AB47:AD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E0475-8055-7447-BDF8-C5B8CB1C787C}">
  <dimension ref="B3:S13"/>
  <sheetViews>
    <sheetView tabSelected="1" topLeftCell="B1" workbookViewId="0">
      <selection activeCell="J26" sqref="J26"/>
    </sheetView>
  </sheetViews>
  <sheetFormatPr defaultColWidth="11" defaultRowHeight="15.75" x14ac:dyDescent="0.25"/>
  <cols>
    <col min="8" max="8" width="18.5" customWidth="1"/>
    <col min="19" max="19" width="14.375" customWidth="1"/>
  </cols>
  <sheetData>
    <row r="3" spans="2:19" x14ac:dyDescent="0.25">
      <c r="B3" s="40" t="s">
        <v>38</v>
      </c>
      <c r="G3" s="44" t="s">
        <v>42</v>
      </c>
    </row>
    <row r="4" spans="2:19" x14ac:dyDescent="0.25">
      <c r="I4" s="45" t="s">
        <v>45</v>
      </c>
    </row>
    <row r="5" spans="2:19" x14ac:dyDescent="0.25">
      <c r="H5" s="41" t="s">
        <v>43</v>
      </c>
      <c r="I5" s="28">
        <v>396</v>
      </c>
    </row>
    <row r="6" spans="2:19" x14ac:dyDescent="0.25">
      <c r="B6" t="s">
        <v>39</v>
      </c>
      <c r="C6" s="42">
        <v>1.043885</v>
      </c>
      <c r="G6" s="31"/>
      <c r="H6" s="31" t="s">
        <v>44</v>
      </c>
      <c r="I6" s="28">
        <v>413</v>
      </c>
    </row>
    <row r="7" spans="2:19" x14ac:dyDescent="0.25">
      <c r="B7" t="s">
        <v>40</v>
      </c>
      <c r="C7" s="42">
        <v>1.0266189999999999</v>
      </c>
      <c r="G7" s="31"/>
      <c r="H7" s="31"/>
      <c r="I7" s="28"/>
      <c r="L7" s="49" t="s">
        <v>52</v>
      </c>
      <c r="M7" s="49"/>
      <c r="O7" s="50" t="s">
        <v>53</v>
      </c>
      <c r="P7" s="50"/>
      <c r="R7" s="51" t="s">
        <v>54</v>
      </c>
      <c r="S7" s="51"/>
    </row>
    <row r="8" spans="2:19" x14ac:dyDescent="0.25">
      <c r="B8" t="s">
        <v>41</v>
      </c>
      <c r="C8" s="42">
        <v>1.1293169999999999</v>
      </c>
      <c r="G8" s="31"/>
      <c r="H8" s="31" t="s">
        <v>46</v>
      </c>
      <c r="I8" s="28">
        <v>2494</v>
      </c>
      <c r="L8" s="31" t="s">
        <v>46</v>
      </c>
      <c r="M8">
        <v>2081</v>
      </c>
    </row>
    <row r="9" spans="2:19" x14ac:dyDescent="0.25">
      <c r="B9" t="s">
        <v>42</v>
      </c>
      <c r="C9" s="31">
        <v>1.1045</v>
      </c>
      <c r="G9" s="31"/>
      <c r="H9" s="31" t="s">
        <v>47</v>
      </c>
      <c r="I9" s="28">
        <v>2624</v>
      </c>
      <c r="L9" s="31" t="s">
        <v>47</v>
      </c>
      <c r="M9">
        <v>2211</v>
      </c>
      <c r="R9" s="46" t="s">
        <v>11</v>
      </c>
      <c r="S9" s="47">
        <f>AVERAGE(P11:P13)</f>
        <v>1.1044940289126335</v>
      </c>
    </row>
    <row r="10" spans="2:19" x14ac:dyDescent="0.25">
      <c r="H10" s="31" t="s">
        <v>48</v>
      </c>
      <c r="I10" s="28">
        <v>2485</v>
      </c>
      <c r="L10" s="31" t="s">
        <v>48</v>
      </c>
      <c r="M10">
        <v>2072</v>
      </c>
    </row>
    <row r="11" spans="2:19" x14ac:dyDescent="0.25">
      <c r="H11" s="31" t="s">
        <v>49</v>
      </c>
      <c r="I11" s="28">
        <v>3045</v>
      </c>
      <c r="L11" s="31" t="s">
        <v>49</v>
      </c>
      <c r="M11">
        <v>2632</v>
      </c>
      <c r="O11" s="31" t="s">
        <v>49</v>
      </c>
      <c r="P11" s="43">
        <f>M11/AVERAGE(M8:M10)</f>
        <v>1.2407291011942174</v>
      </c>
    </row>
    <row r="12" spans="2:19" x14ac:dyDescent="0.25">
      <c r="H12" s="31" t="s">
        <v>50</v>
      </c>
      <c r="I12" s="28">
        <v>2687</v>
      </c>
      <c r="L12" s="31" t="s">
        <v>50</v>
      </c>
      <c r="M12">
        <v>2274</v>
      </c>
      <c r="O12" s="31" t="s">
        <v>50</v>
      </c>
      <c r="P12" s="43">
        <f>M12/AVERAGE(M8:M10)</f>
        <v>1.0719673161533625</v>
      </c>
    </row>
    <row r="13" spans="2:19" x14ac:dyDescent="0.25">
      <c r="H13" s="31" t="s">
        <v>51</v>
      </c>
      <c r="I13" s="28">
        <v>2536</v>
      </c>
      <c r="L13" s="31" t="s">
        <v>51</v>
      </c>
      <c r="M13">
        <v>2123</v>
      </c>
      <c r="O13" s="31" t="s">
        <v>51</v>
      </c>
      <c r="P13" s="43">
        <f>M13/AVERAGE(M8:M10)</f>
        <v>1.0007856693903205</v>
      </c>
    </row>
  </sheetData>
  <mergeCells count="3">
    <mergeCell ref="L7:M7"/>
    <mergeCell ref="O7:P7"/>
    <mergeCell ref="R7:S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9C8C5-3263-8E49-A0C3-F3B2500E3165}">
  <dimension ref="B5:I34"/>
  <sheetViews>
    <sheetView topLeftCell="B1" workbookViewId="0">
      <selection activeCell="L17" sqref="L16:L17"/>
    </sheetView>
  </sheetViews>
  <sheetFormatPr defaultColWidth="11" defaultRowHeight="15.75" x14ac:dyDescent="0.25"/>
  <cols>
    <col min="5" max="5" width="11.625" bestFit="1" customWidth="1"/>
    <col min="6" max="7" width="10.875" style="3"/>
    <col min="8" max="8" width="20" style="3" bestFit="1" customWidth="1"/>
    <col min="9" max="9" width="23.5" style="3" bestFit="1" customWidth="1"/>
  </cols>
  <sheetData>
    <row r="5" spans="2:9" x14ac:dyDescent="0.25">
      <c r="B5" s="25" t="s">
        <v>14</v>
      </c>
    </row>
    <row r="8" spans="2:9" x14ac:dyDescent="0.25">
      <c r="C8" s="6" t="s">
        <v>3</v>
      </c>
      <c r="D8" s="5" t="s">
        <v>4</v>
      </c>
      <c r="E8" s="5" t="s">
        <v>12</v>
      </c>
      <c r="F8" s="6" t="s">
        <v>0</v>
      </c>
      <c r="G8" s="6" t="s">
        <v>1</v>
      </c>
      <c r="H8" s="6" t="s">
        <v>2</v>
      </c>
      <c r="I8" s="6" t="s">
        <v>13</v>
      </c>
    </row>
    <row r="9" spans="2:9" x14ac:dyDescent="0.25">
      <c r="C9" s="7"/>
      <c r="D9" s="8"/>
      <c r="E9" s="9"/>
      <c r="F9" s="10"/>
      <c r="G9" s="10"/>
      <c r="H9" s="10"/>
      <c r="I9" s="17"/>
    </row>
    <row r="10" spans="2:9" x14ac:dyDescent="0.25">
      <c r="C10" s="52" t="s">
        <v>5</v>
      </c>
      <c r="D10" s="20" t="s">
        <v>10</v>
      </c>
      <c r="E10" s="21">
        <v>153.5703</v>
      </c>
      <c r="F10" s="20">
        <v>665</v>
      </c>
      <c r="G10" s="20">
        <f>F10/5</f>
        <v>133</v>
      </c>
      <c r="H10" s="22">
        <f t="shared" ref="H10:H19" si="0">(1000/G10)*E10</f>
        <v>1154.6639097744362</v>
      </c>
      <c r="I10" s="23"/>
    </row>
    <row r="11" spans="2:9" x14ac:dyDescent="0.25">
      <c r="C11" s="53"/>
      <c r="D11" s="14" t="s">
        <v>11</v>
      </c>
      <c r="E11" s="15">
        <v>140.65180000000001</v>
      </c>
      <c r="F11" s="14">
        <v>529</v>
      </c>
      <c r="G11" s="14">
        <f t="shared" ref="G11:G19" si="1">F11/5</f>
        <v>105.8</v>
      </c>
      <c r="H11" s="16">
        <f t="shared" si="0"/>
        <v>1329.4120982986767</v>
      </c>
      <c r="I11" s="19">
        <f>H11/H10</f>
        <v>1.1513411712663451</v>
      </c>
    </row>
    <row r="12" spans="2:9" x14ac:dyDescent="0.25">
      <c r="C12" s="54" t="s">
        <v>6</v>
      </c>
      <c r="D12" s="11" t="s">
        <v>10</v>
      </c>
      <c r="E12" s="12">
        <v>144.5204</v>
      </c>
      <c r="F12" s="11">
        <v>665</v>
      </c>
      <c r="G12" s="11">
        <f t="shared" si="1"/>
        <v>133</v>
      </c>
      <c r="H12" s="13">
        <f t="shared" si="0"/>
        <v>1086.6195488721805</v>
      </c>
      <c r="I12" s="18"/>
    </row>
    <row r="13" spans="2:9" x14ac:dyDescent="0.25">
      <c r="C13" s="54"/>
      <c r="D13" s="11" t="s">
        <v>11</v>
      </c>
      <c r="E13" s="12">
        <v>148.85720000000001</v>
      </c>
      <c r="F13" s="11">
        <v>529</v>
      </c>
      <c r="G13" s="11">
        <f t="shared" si="1"/>
        <v>105.8</v>
      </c>
      <c r="H13" s="13">
        <f t="shared" si="0"/>
        <v>1406.9678638941398</v>
      </c>
      <c r="I13" s="18">
        <f>H13/H12</f>
        <v>1.2948118459257003</v>
      </c>
    </row>
    <row r="14" spans="2:9" x14ac:dyDescent="0.25">
      <c r="C14" s="52" t="s">
        <v>7</v>
      </c>
      <c r="D14" s="20" t="s">
        <v>10</v>
      </c>
      <c r="E14" s="21">
        <v>149.8854</v>
      </c>
      <c r="F14" s="20">
        <v>665</v>
      </c>
      <c r="G14" s="20">
        <f t="shared" si="1"/>
        <v>133</v>
      </c>
      <c r="H14" s="22">
        <f t="shared" si="0"/>
        <v>1126.957894736842</v>
      </c>
      <c r="I14" s="24"/>
    </row>
    <row r="15" spans="2:9" x14ac:dyDescent="0.25">
      <c r="C15" s="53"/>
      <c r="D15" s="14" t="s">
        <v>11</v>
      </c>
      <c r="E15" s="15">
        <v>150.64779999999999</v>
      </c>
      <c r="F15" s="14">
        <v>529</v>
      </c>
      <c r="G15" s="14">
        <f t="shared" si="1"/>
        <v>105.8</v>
      </c>
      <c r="H15" s="16">
        <f t="shared" si="0"/>
        <v>1423.8922495274101</v>
      </c>
      <c r="I15" s="19">
        <f>H15/H14</f>
        <v>1.2634830956660592</v>
      </c>
    </row>
    <row r="16" spans="2:9" x14ac:dyDescent="0.25">
      <c r="C16" s="54" t="s">
        <v>8</v>
      </c>
      <c r="D16" s="11" t="s">
        <v>10</v>
      </c>
      <c r="E16" s="12">
        <v>61.589289999999998</v>
      </c>
      <c r="F16" s="11">
        <v>583</v>
      </c>
      <c r="G16" s="11">
        <f t="shared" si="1"/>
        <v>116.6</v>
      </c>
      <c r="H16" s="13">
        <f t="shared" si="0"/>
        <v>528.21003430531744</v>
      </c>
      <c r="I16" s="18"/>
    </row>
    <row r="17" spans="3:9" x14ac:dyDescent="0.25">
      <c r="C17" s="54"/>
      <c r="D17" s="11" t="s">
        <v>11</v>
      </c>
      <c r="E17" s="12">
        <v>131.58590000000001</v>
      </c>
      <c r="F17" s="11">
        <v>470</v>
      </c>
      <c r="G17" s="11">
        <f t="shared" si="1"/>
        <v>94</v>
      </c>
      <c r="H17" s="13">
        <f t="shared" si="0"/>
        <v>1399.8500000000001</v>
      </c>
      <c r="I17" s="18">
        <f>H17/H16</f>
        <v>2.6501768408111213</v>
      </c>
    </row>
    <row r="18" spans="3:9" x14ac:dyDescent="0.25">
      <c r="C18" s="52" t="s">
        <v>9</v>
      </c>
      <c r="D18" s="20" t="s">
        <v>10</v>
      </c>
      <c r="E18" s="21">
        <v>122.19840000000001</v>
      </c>
      <c r="F18" s="20">
        <v>583</v>
      </c>
      <c r="G18" s="20">
        <f t="shared" si="1"/>
        <v>116.6</v>
      </c>
      <c r="H18" s="22">
        <f t="shared" si="0"/>
        <v>1048.0137221269299</v>
      </c>
      <c r="I18" s="24"/>
    </row>
    <row r="19" spans="3:9" x14ac:dyDescent="0.25">
      <c r="C19" s="53"/>
      <c r="D19" s="14" t="s">
        <v>11</v>
      </c>
      <c r="E19" s="15">
        <v>131.511</v>
      </c>
      <c r="F19" s="14">
        <v>470</v>
      </c>
      <c r="G19" s="14">
        <f t="shared" si="1"/>
        <v>94</v>
      </c>
      <c r="H19" s="16">
        <f t="shared" si="0"/>
        <v>1399.0531914893616</v>
      </c>
      <c r="I19" s="19">
        <f>H19/H18</f>
        <v>1.3349569399244141</v>
      </c>
    </row>
    <row r="20" spans="3:9" x14ac:dyDescent="0.25">
      <c r="C20" s="1"/>
      <c r="D20" s="1"/>
      <c r="E20" s="2"/>
      <c r="F20" s="4"/>
      <c r="G20" s="4"/>
      <c r="H20" s="4"/>
      <c r="I20" s="4"/>
    </row>
    <row r="21" spans="3:9" x14ac:dyDescent="0.25">
      <c r="C21" s="1"/>
      <c r="D21" s="1"/>
      <c r="E21" s="2"/>
      <c r="F21" s="4"/>
      <c r="G21" s="4"/>
      <c r="H21" s="4"/>
      <c r="I21" s="4"/>
    </row>
    <row r="22" spans="3:9" x14ac:dyDescent="0.25">
      <c r="C22" s="1"/>
      <c r="D22" s="1"/>
      <c r="E22" s="2"/>
      <c r="F22" s="4"/>
      <c r="G22" s="4"/>
      <c r="H22" s="4"/>
      <c r="I22" s="4"/>
    </row>
    <row r="25" spans="3:9" x14ac:dyDescent="0.25">
      <c r="C25" s="1"/>
    </row>
    <row r="26" spans="3:9" x14ac:dyDescent="0.25">
      <c r="C26" s="1"/>
    </row>
    <row r="27" spans="3:9" x14ac:dyDescent="0.25">
      <c r="C27" s="1"/>
    </row>
    <row r="28" spans="3:9" x14ac:dyDescent="0.25">
      <c r="C28" s="1"/>
    </row>
    <row r="29" spans="3:9" x14ac:dyDescent="0.25">
      <c r="C29" s="1"/>
    </row>
    <row r="30" spans="3:9" x14ac:dyDescent="0.25">
      <c r="C30" s="1"/>
    </row>
    <row r="31" spans="3:9" x14ac:dyDescent="0.25">
      <c r="C31" s="1"/>
    </row>
    <row r="32" spans="3:9" x14ac:dyDescent="0.25">
      <c r="C32" s="1"/>
    </row>
    <row r="33" spans="3:3" x14ac:dyDescent="0.25">
      <c r="C33" s="1"/>
    </row>
    <row r="34" spans="3:3" x14ac:dyDescent="0.25">
      <c r="C34" s="1"/>
    </row>
  </sheetData>
  <mergeCells count="5">
    <mergeCell ref="C10:C11"/>
    <mergeCell ref="C12:C13"/>
    <mergeCell ref="C14:C15"/>
    <mergeCell ref="C16:C17"/>
    <mergeCell ref="C18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3B - 13C-Glucose Tracing</vt:lpstr>
      <vt:lpstr>Fig 3C - 2-NBDG</vt:lpstr>
      <vt:lpstr>Fig 3D - Lactate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Ewan Ross</dc:creator>
  <cp:lastModifiedBy>Jacqueline Brannan</cp:lastModifiedBy>
  <dcterms:created xsi:type="dcterms:W3CDTF">2020-02-15T10:51:15Z</dcterms:created>
  <dcterms:modified xsi:type="dcterms:W3CDTF">2020-02-19T08:56:47Z</dcterms:modified>
</cp:coreProperties>
</file>