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IM\Communal\information management\Research Data Management\temp datasets\#973\"/>
    </mc:Choice>
  </mc:AlternateContent>
  <xr:revisionPtr revIDLastSave="0" documentId="8_{ED8EB019-33E2-488F-8942-FC6BF362AF00}" xr6:coauthVersionLast="44" xr6:coauthVersionMax="44" xr10:uidLastSave="{00000000-0000-0000-0000-000000000000}"/>
  <bookViews>
    <workbookView xWindow="-19320" yWindow="690" windowWidth="19440" windowHeight="15000" activeTab="4" xr2:uid="{8D4F3278-2874-9B40-9CFE-1E2A8A35311D}"/>
  </bookViews>
  <sheets>
    <sheet name="Fig 1C - Topogrpahy CFSE" sheetId="1" r:id="rId1"/>
    <sheet name="Fig 1D - Proliferation Index" sheetId="2" r:id="rId2"/>
    <sheet name="Fig 1E - Topography Cell Count" sheetId="3" r:id="rId3"/>
    <sheet name="Fig 1F - Proliferation Index" sheetId="4" r:id="rId4"/>
    <sheet name="Fig 1H - Y27632 Prolif Index" sheetId="6" r:id="rId5"/>
    <sheet name="Fig 1I - Y27632 Prolif Index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3" l="1"/>
  <c r="I7" i="3"/>
  <c r="J6" i="3"/>
  <c r="I6" i="3"/>
  <c r="I26" i="2"/>
  <c r="I25" i="2"/>
  <c r="I27" i="2" s="1"/>
  <c r="I17" i="2"/>
  <c r="I16" i="2"/>
  <c r="I15" i="2"/>
  <c r="I6" i="2"/>
  <c r="I5" i="2"/>
  <c r="I7" i="2" s="1"/>
  <c r="I9" i="2" l="1"/>
  <c r="I29" i="2"/>
  <c r="I19" i="2"/>
  <c r="I28" i="2"/>
  <c r="I18" i="2"/>
  <c r="I8" i="2"/>
  <c r="M15" i="7"/>
  <c r="V24" i="6"/>
  <c r="V23" i="6"/>
  <c r="V25" i="6" s="1"/>
  <c r="V15" i="6"/>
  <c r="V14" i="6"/>
  <c r="V16" i="6" s="1"/>
  <c r="V6" i="6"/>
  <c r="V5" i="6"/>
  <c r="V7" i="6" s="1"/>
  <c r="O24" i="6"/>
  <c r="O23" i="6"/>
  <c r="O25" i="6" s="1"/>
  <c r="O15" i="6"/>
  <c r="O14" i="6"/>
  <c r="O16" i="6" s="1"/>
  <c r="O6" i="6"/>
  <c r="O5" i="6"/>
  <c r="O7" i="6" s="1"/>
  <c r="O9" i="6" s="1"/>
  <c r="AD8" i="4"/>
  <c r="AD9" i="4"/>
  <c r="AD7" i="4"/>
  <c r="AF8" i="4"/>
  <c r="AF9" i="4"/>
  <c r="AF7" i="4"/>
  <c r="I61" i="4"/>
  <c r="I60" i="4"/>
  <c r="I62" i="4" s="1"/>
  <c r="I54" i="4"/>
  <c r="I53" i="4"/>
  <c r="I52" i="4"/>
  <c r="I45" i="4"/>
  <c r="I44" i="4"/>
  <c r="I46" i="4" s="1"/>
  <c r="I37" i="4"/>
  <c r="I36" i="4"/>
  <c r="I38" i="4" s="1"/>
  <c r="I40" i="4" s="1"/>
  <c r="O18" i="6" l="1"/>
  <c r="V9" i="6"/>
  <c r="V17" i="6"/>
  <c r="O17" i="6"/>
  <c r="V8" i="6"/>
  <c r="V18" i="6"/>
  <c r="O27" i="6"/>
  <c r="O8" i="6"/>
  <c r="V27" i="6"/>
  <c r="V26" i="6"/>
  <c r="O26" i="6"/>
  <c r="I47" i="4"/>
  <c r="I39" i="4"/>
  <c r="I55" i="4"/>
  <c r="I48" i="4"/>
  <c r="I56" i="4"/>
  <c r="I64" i="4"/>
  <c r="I63" i="4"/>
</calcChain>
</file>

<file path=xl/sharedStrings.xml><?xml version="1.0" encoding="utf-8"?>
<sst xmlns="http://schemas.openxmlformats.org/spreadsheetml/2006/main" count="838" uniqueCount="328">
  <si>
    <t>4W</t>
  </si>
  <si>
    <t>6W</t>
  </si>
  <si>
    <t>Flat</t>
  </si>
  <si>
    <t>C1.fcs</t>
  </si>
  <si>
    <t>total</t>
  </si>
  <si>
    <t>C1.fcs/Lymphocytes</t>
  </si>
  <si>
    <t>Number of Divisions</t>
  </si>
  <si>
    <t>C1.fcs/Lymphocytes/0</t>
  </si>
  <si>
    <t>Cells In Division</t>
  </si>
  <si>
    <t>C1.fcs/Lymphocytes/1</t>
  </si>
  <si>
    <t>Division Index</t>
  </si>
  <si>
    <t>C1.fcs/Lymphocytes/2</t>
  </si>
  <si>
    <t>Proliferation Index</t>
  </si>
  <si>
    <t>C1.fcs/Lymphocytes/3</t>
  </si>
  <si>
    <t>C1.fcs/Lymphocytes/4</t>
  </si>
  <si>
    <t>C1.fcs/Lymphocytes/5</t>
  </si>
  <si>
    <t>C2.fcs</t>
  </si>
  <si>
    <t>C2.fcs/Lymphocytes</t>
  </si>
  <si>
    <t>C2.fcs/Lymphocytes/0</t>
  </si>
  <si>
    <t>C2.fcs/Lymphocytes/1</t>
  </si>
  <si>
    <t>C2.fcs/Lymphocytes/2</t>
  </si>
  <si>
    <t>C2.fcs/Lymphocytes/3</t>
  </si>
  <si>
    <t>C2.fcs/Lymphocytes/4</t>
  </si>
  <si>
    <t>C2.fcs/Lymphocytes/5</t>
  </si>
  <si>
    <t>C3.fcs</t>
  </si>
  <si>
    <t>C3.fcs/Lymphocytes</t>
  </si>
  <si>
    <t>C3.fcs/Lymphocytes/0</t>
  </si>
  <si>
    <t>C3.fcs/Lymphocytes/1</t>
  </si>
  <si>
    <t>C3.fcs/Lymphocytes/2</t>
  </si>
  <si>
    <t>C3.fcs/Lymphocytes/3</t>
  </si>
  <si>
    <t>C3.fcs/Lymphocytes/4</t>
  </si>
  <si>
    <t>C3.fcs/Lymphocytes/5</t>
  </si>
  <si>
    <t>C4.fcs</t>
  </si>
  <si>
    <t>C4.fcs/Lymphocytes</t>
  </si>
  <si>
    <t>C4.fcs/Lymphocytes/0</t>
  </si>
  <si>
    <t>C4.fcs/Lymphocytes/1</t>
  </si>
  <si>
    <t>C4.fcs/Lymphocytes/2</t>
  </si>
  <si>
    <t>C4.fcs/Lymphocytes/3</t>
  </si>
  <si>
    <t>C4.fcs/Lymphocytes/4</t>
  </si>
  <si>
    <t>C4.fcs/Lymphocytes/5</t>
  </si>
  <si>
    <t>D1.fcs</t>
  </si>
  <si>
    <t>D1.fcs/Lymphocytes</t>
  </si>
  <si>
    <t>D1.fcs/Lymphocytes/0</t>
  </si>
  <si>
    <t>D1.fcs/Lymphocytes/1</t>
  </si>
  <si>
    <t>D1.fcs/Lymphocytes/2</t>
  </si>
  <si>
    <t>D1.fcs/Lymphocytes/3</t>
  </si>
  <si>
    <t>D1.fcs/Lymphocytes/4</t>
  </si>
  <si>
    <t>D1.fcs/Lymphocytes/5</t>
  </si>
  <si>
    <t>D2.fcs</t>
  </si>
  <si>
    <t>D2.fcs/Lymphocytes</t>
  </si>
  <si>
    <t>D2.fcs/Lymphocytes/0</t>
  </si>
  <si>
    <t>D2.fcs/Lymphocytes/1</t>
  </si>
  <si>
    <t>D2.fcs/Lymphocytes/2</t>
  </si>
  <si>
    <t>D2.fcs/Lymphocytes/3</t>
  </si>
  <si>
    <t>D2.fcs/Lymphocytes/4</t>
  </si>
  <si>
    <t>D2.fcs/Lymphocytes/5</t>
  </si>
  <si>
    <t>D3.fcs</t>
  </si>
  <si>
    <t>D3.fcs/Lymphocytes</t>
  </si>
  <si>
    <t>D3.fcs/Lymphocytes/0</t>
  </si>
  <si>
    <t>D3.fcs/Lymphocytes/1</t>
  </si>
  <si>
    <t>D3.fcs/Lymphocytes/2</t>
  </si>
  <si>
    <t>D3.fcs/Lymphocytes/3</t>
  </si>
  <si>
    <t>D3.fcs/Lymphocytes/4</t>
  </si>
  <si>
    <t>D3.fcs/Lymphocytes/5</t>
  </si>
  <si>
    <t>D4.fcs</t>
  </si>
  <si>
    <t>D4.fcs/Lymphocytes</t>
  </si>
  <si>
    <t>D4.fcs/Lymphocytes/0</t>
  </si>
  <si>
    <t>D4.fcs/Lymphocytes/1</t>
  </si>
  <si>
    <t>D4.fcs/Lymphocytes/2</t>
  </si>
  <si>
    <t>D4.fcs/Lymphocytes/3</t>
  </si>
  <si>
    <t>D4.fcs/Lymphocytes/4</t>
  </si>
  <si>
    <t>D4.fcs/Lymphocytes/5</t>
  </si>
  <si>
    <t>F1.fcs</t>
  </si>
  <si>
    <t>F1.fcs/Lymphocytes</t>
  </si>
  <si>
    <t>F1.fcs/Lymphocytes/0</t>
  </si>
  <si>
    <t>F1.fcs/Lymphocytes/1</t>
  </si>
  <si>
    <t>F1.fcs/Lymphocytes/2</t>
  </si>
  <si>
    <t>F1.fcs/Lymphocytes/3</t>
  </si>
  <si>
    <t>F1.fcs/Lymphocytes/4</t>
  </si>
  <si>
    <t>F1.fcs/Lymphocytes/5</t>
  </si>
  <si>
    <t>F2.fcs</t>
  </si>
  <si>
    <t>F2.fcs/Lymphocytes</t>
  </si>
  <si>
    <t>F2.fcs/Lymphocytes/0</t>
  </si>
  <si>
    <t>F2.fcs/Lymphocytes/1</t>
  </si>
  <si>
    <t>F2.fcs/Lymphocytes/2</t>
  </si>
  <si>
    <t>F2.fcs/Lymphocytes/3</t>
  </si>
  <si>
    <t>F2.fcs/Lymphocytes/4</t>
  </si>
  <si>
    <t>F2.fcs/Lymphocytes/5</t>
  </si>
  <si>
    <t>F3.fcs</t>
  </si>
  <si>
    <t>F3.fcs/Lymphocytes</t>
  </si>
  <si>
    <t>F3.fcs/Lymphocytes/0</t>
  </si>
  <si>
    <t>F3.fcs/Lymphocytes/1</t>
  </si>
  <si>
    <t>F3.fcs/Lymphocytes/2</t>
  </si>
  <si>
    <t>F3.fcs/Lymphocytes/3</t>
  </si>
  <si>
    <t>F3.fcs/Lymphocytes/4</t>
  </si>
  <si>
    <t>F3.fcs/Lymphocytes/5</t>
  </si>
  <si>
    <t>Statistic</t>
  </si>
  <si>
    <t># of cells</t>
  </si>
  <si>
    <t>SQ</t>
  </si>
  <si>
    <t>Donor 1</t>
  </si>
  <si>
    <t>Division</t>
  </si>
  <si>
    <t>Donor 2</t>
  </si>
  <si>
    <t>Donor 3</t>
  </si>
  <si>
    <t>Donor 4</t>
  </si>
  <si>
    <t>5+</t>
  </si>
  <si>
    <t>Fold Change in Proliferation Index (to Average Flat)</t>
  </si>
  <si>
    <t>B1.fcs</t>
  </si>
  <si>
    <t>B1.fcs/Lymphocytes</t>
  </si>
  <si>
    <t>B1.fcs/Lymphocytes/0</t>
  </si>
  <si>
    <t>B1.fcs/Lymphocytes/1</t>
  </si>
  <si>
    <t>B1.fcs/Lymphocytes/2</t>
  </si>
  <si>
    <t>B1.fcs/Lymphocytes/3</t>
  </si>
  <si>
    <t>B1.fcs/Lymphocytes/4</t>
  </si>
  <si>
    <t>B1.fcs/Lymphocytes/5</t>
  </si>
  <si>
    <t>B1.fcs/Lymphocytes/6+</t>
  </si>
  <si>
    <t>B2.fcs</t>
  </si>
  <si>
    <t>B2.fcs/Lymphocytes</t>
  </si>
  <si>
    <t>B2.fcs/Lymphocytes/0</t>
  </si>
  <si>
    <t>B2.fcs/Lymphocytes/1</t>
  </si>
  <si>
    <t>B2.fcs/Lymphocytes/2</t>
  </si>
  <si>
    <t>B2.fcs/Lymphocytes/3</t>
  </si>
  <si>
    <t>B2.fcs/Lymphocytes/4</t>
  </si>
  <si>
    <t>B2.fcs/Lymphocytes/5</t>
  </si>
  <si>
    <t>B2.fcs/Lymphocytes/6+</t>
  </si>
  <si>
    <t>B3.fcs</t>
  </si>
  <si>
    <t>B3.fcs/Lymphocytes</t>
  </si>
  <si>
    <t>B3.fcs/Lymphocytes/0</t>
  </si>
  <si>
    <t>B3.fcs/Lymphocytes/1</t>
  </si>
  <si>
    <t>B3.fcs/Lymphocytes/2</t>
  </si>
  <si>
    <t>B3.fcs/Lymphocytes/3</t>
  </si>
  <si>
    <t>B3.fcs/Lymphocytes/4</t>
  </si>
  <si>
    <t>B3.fcs/Lymphocytes/5</t>
  </si>
  <si>
    <t>B3.fcs/Lymphocytes/6+</t>
  </si>
  <si>
    <t>D1.fcs+B182:H208</t>
  </si>
  <si>
    <t>D1.fcs/Lymphocytes/6+</t>
  </si>
  <si>
    <t>D2.fcs/Lymphocytes/6+</t>
  </si>
  <si>
    <t>D3.fcs/Lymphocytes/6+</t>
  </si>
  <si>
    <t>F1.fcs/Lymphocytes/6+</t>
  </si>
  <si>
    <t>F2.fcs/Lymphocytes/6+</t>
  </si>
  <si>
    <t>F3.fcs/Lymphocytes/6+</t>
  </si>
  <si>
    <t>6+</t>
  </si>
  <si>
    <t>Untreated</t>
  </si>
  <si>
    <t>7 Days</t>
  </si>
  <si>
    <t>14 Days</t>
  </si>
  <si>
    <t>14 Dayas</t>
  </si>
  <si>
    <t>Positive</t>
  </si>
  <si>
    <t>Negative</t>
  </si>
  <si>
    <t>Flat 7 Days</t>
  </si>
  <si>
    <t>Flat 14 Days</t>
  </si>
  <si>
    <t>Suppression Index</t>
  </si>
  <si>
    <t>Flat Untreated</t>
  </si>
  <si>
    <t xml:space="preserve">Fold Change in Suppression Index to Flat </t>
  </si>
  <si>
    <t>Flat 2.fcs</t>
  </si>
  <si>
    <t>Flat 2.fcs/Lymphocytes</t>
  </si>
  <si>
    <t>Flat 2.fcs/Lymphocytes/BL1-H subset</t>
  </si>
  <si>
    <t>Flat 2.fcs/Lymphocytes/BL1-H subset-1</t>
  </si>
  <si>
    <t>Flat 2.fcs/Lymphocytes/BL1-H subset-2</t>
  </si>
  <si>
    <t>Flat 2.fcs/Lymphocytes/BL1-H subset-3</t>
  </si>
  <si>
    <t>Flat 2.fcs/Lymphocytes/BL1-H subset-4</t>
  </si>
  <si>
    <t>Flat 2.fcs/Lymphocytes/BL1-H subset-5</t>
  </si>
  <si>
    <t>Flat 2.fcs/Lymphocytes/BL1-H subset-6</t>
  </si>
  <si>
    <t>Flat 3.fcs</t>
  </si>
  <si>
    <t>Flat 3.fcs/Lymphocytes</t>
  </si>
  <si>
    <t>Flat 3.fcs/Lymphocytes/BL1-H subset</t>
  </si>
  <si>
    <t>Flat 3.fcs/Lymphocytes/BL1-H subset-1</t>
  </si>
  <si>
    <t>Flat 3.fcs/Lymphocytes/BL1-H subset-2</t>
  </si>
  <si>
    <t>Flat 3.fcs/Lymphocytes/BL1-H subset-3</t>
  </si>
  <si>
    <t>Flat 3.fcs/Lymphocytes/BL1-H subset-4</t>
  </si>
  <si>
    <t>Flat 3.fcs/Lymphocytes/BL1-H subset-5</t>
  </si>
  <si>
    <t>Flat 3.fcs/Lymphocytes/BL1-H subset-6</t>
  </si>
  <si>
    <t>Flat 4.fcs</t>
  </si>
  <si>
    <t>Flat 4.fcs/Lymphocytes</t>
  </si>
  <si>
    <t>Flat 4.fcs/Lymphocytes/BL1-H subset</t>
  </si>
  <si>
    <t>Flat 4.fcs/Lymphocytes/BL1-H subset-1</t>
  </si>
  <si>
    <t>Flat 4.fcs/Lymphocytes/BL1-H subset-2</t>
  </si>
  <si>
    <t>Flat 4.fcs/Lymphocytes/BL1-H subset-3</t>
  </si>
  <si>
    <t>Flat 4.fcs/Lymphocytes/BL1-H subset-4</t>
  </si>
  <si>
    <t>Flat 4.fcs/Lymphocytes/BL1-H subset-5</t>
  </si>
  <si>
    <t>Flat 4.fcs/Lymphocytes/BL1-H subset-6</t>
  </si>
  <si>
    <t>Flat 5.fcs</t>
  </si>
  <si>
    <t>Flat 5.fcs/Lymphocytes</t>
  </si>
  <si>
    <t>Flat 5.fcs/Lymphocytes/BL1-H subset</t>
  </si>
  <si>
    <t>Flat 5.fcs/Lymphocytes/BL1-H subset-1</t>
  </si>
  <si>
    <t>Flat 5.fcs/Lymphocytes/BL1-H subset-2</t>
  </si>
  <si>
    <t>Flat 5.fcs/Lymphocytes/BL1-H subset-3</t>
  </si>
  <si>
    <t>Flat 5.fcs/Lymphocytes/BL1-H subset-4</t>
  </si>
  <si>
    <t>Flat 5.fcs/Lymphocytes/BL1-H subset-5</t>
  </si>
  <si>
    <t>Flat 5.fcs/Lymphocytes/BL1-H subset-6</t>
  </si>
  <si>
    <t>Flat 7.fcs</t>
  </si>
  <si>
    <t>Flat 7.fcs/Lymphocytes</t>
  </si>
  <si>
    <t>Flat 7.fcs/Lymphocytes/BL1-H subset</t>
  </si>
  <si>
    <t>Flat 7.fcs/Lymphocytes/BL1-H subset-1</t>
  </si>
  <si>
    <t>Flat 7.fcs/Lymphocytes/BL1-H subset-2</t>
  </si>
  <si>
    <t>Flat 7.fcs/Lymphocytes/BL1-H subset-3</t>
  </si>
  <si>
    <t>Flat 7.fcs/Lymphocytes/BL1-H subset-4</t>
  </si>
  <si>
    <t>Flat 7.fcs/Lymphocytes/BL1-H subset-5</t>
  </si>
  <si>
    <t>Flat 7.fcs/Lymphocytes/BL1-H subset-6</t>
  </si>
  <si>
    <t>Square 1.fcs</t>
  </si>
  <si>
    <t>Square 1.fcs/Lymphocytes</t>
  </si>
  <si>
    <t>Square 1.fcs/Lymphocytes/BL1-H subset</t>
  </si>
  <si>
    <t>Square 1.fcs/Lymphocytes/BL1-H subset-1</t>
  </si>
  <si>
    <t>Square 1.fcs/Lymphocytes/BL1-H subset-2</t>
  </si>
  <si>
    <t>Square 1.fcs/Lymphocytes/BL1-H subset-3</t>
  </si>
  <si>
    <t>Square 1.fcs/Lymphocytes/BL1-H subset-4</t>
  </si>
  <si>
    <t>Square 1.fcs/Lymphocytes/BL1-H subset-5</t>
  </si>
  <si>
    <t>Square 1.fcs/Lymphocytes/BL1-H subset-6</t>
  </si>
  <si>
    <t>Sq 4.fcs</t>
  </si>
  <si>
    <t>Sq 4.fcs/Lymphocytes</t>
  </si>
  <si>
    <t>Sq 4.fcs/Lymphocytes/BL1-H subset</t>
  </si>
  <si>
    <t>Sq 4.fcs/Lymphocytes/BL1-H subset-1</t>
  </si>
  <si>
    <t>Sq 4.fcs/Lymphocytes/BL1-H subset-2</t>
  </si>
  <si>
    <t>Sq 4.fcs/Lymphocytes/BL1-H subset-3</t>
  </si>
  <si>
    <t>Sq 4.fcs/Lymphocytes/BL1-H subset-4</t>
  </si>
  <si>
    <t>Sq 4.fcs/Lymphocytes/BL1-H subset-5</t>
  </si>
  <si>
    <t>Sq 4.fcs/Lymphocytes/BL1-H subset-6</t>
  </si>
  <si>
    <t>Sq 6.fcs</t>
  </si>
  <si>
    <t>Sq 6.fcs/Lymphocytes</t>
  </si>
  <si>
    <t>Sq 6.fcs/Lymphocytes/BL1-H subset</t>
  </si>
  <si>
    <t>Sq 6.fcs/Lymphocytes/BL1-H subset-1</t>
  </si>
  <si>
    <t>Sq 6.fcs/Lymphocytes/BL1-H subset-2</t>
  </si>
  <si>
    <t>Sq 6.fcs/Lymphocytes/BL1-H subset-3</t>
  </si>
  <si>
    <t>Sq 6.fcs/Lymphocytes/BL1-H subset-4</t>
  </si>
  <si>
    <t>Sq 6.fcs/Lymphocytes/BL1-H subset-5</t>
  </si>
  <si>
    <t>Sq 6.fcs/Lymphocytes/BL1-H subset-6</t>
  </si>
  <si>
    <t>Sq 7.fcs</t>
  </si>
  <si>
    <t>Sq 7.fcs/Lymphocytes</t>
  </si>
  <si>
    <t>Sq 7.fcs/Lymphocytes/BL1-H subset</t>
  </si>
  <si>
    <t>Sq 7.fcs/Lymphocytes/BL1-H subset-1</t>
  </si>
  <si>
    <t>Sq 7.fcs/Lymphocytes/BL1-H subset-2</t>
  </si>
  <si>
    <t>Sq 7.fcs/Lymphocytes/BL1-H subset-3</t>
  </si>
  <si>
    <t>Sq 7.fcs/Lymphocytes/BL1-H subset-4</t>
  </si>
  <si>
    <t>Sq 7.fcs/Lymphocytes/BL1-H subset-5</t>
  </si>
  <si>
    <t>Sq 7.fcs/Lymphocytes/BL1-H subset-6</t>
  </si>
  <si>
    <t>Sq 8.fcs</t>
  </si>
  <si>
    <t>Sq 8.fcs/Lymphocytes</t>
  </si>
  <si>
    <t>Sq 8.fcs/Lymphocytes/BL1-H subset</t>
  </si>
  <si>
    <t>Sq 8.fcs/Lymphocytes/BL1-H subset-1</t>
  </si>
  <si>
    <t>Sq 8.fcs/Lymphocytes/BL1-H subset-2</t>
  </si>
  <si>
    <t>Sq 8.fcs/Lymphocytes/BL1-H subset-3</t>
  </si>
  <si>
    <t>Sq 8.fcs/Lymphocytes/BL1-H subset-4</t>
  </si>
  <si>
    <t>Sq 8.fcs/Lymphocytes/BL1-H subset-5</t>
  </si>
  <si>
    <t>Sq 8.fcs/Lymphocytes/BL1-H subset-6</t>
  </si>
  <si>
    <t>nsq 5.fcs</t>
  </si>
  <si>
    <t>nsq 5.fcs/Lymphocytes</t>
  </si>
  <si>
    <t>nsq 5.fcs/Lymphocytes/BL1-H subset</t>
  </si>
  <si>
    <t>nsq 5.fcs/Lymphocytes/BL1-H subset-1</t>
  </si>
  <si>
    <t>nsq 5.fcs/Lymphocytes/BL1-H subset-2</t>
  </si>
  <si>
    <t>nsq 5.fcs/Lymphocytes/BL1-H subset-3</t>
  </si>
  <si>
    <t>nsq 5.fcs/Lymphocytes/BL1-H subset-4</t>
  </si>
  <si>
    <t>nsq 5.fcs/Lymphocytes/BL1-H subset-5</t>
  </si>
  <si>
    <t>nsq 5.fcs/Lymphocytes/BL1-H subset-6</t>
  </si>
  <si>
    <t>NSQ 1.fcs</t>
  </si>
  <si>
    <t>NSQ 1.fcs/BL1-H subset</t>
  </si>
  <si>
    <t>NSQ 1.fcs/Lymphocytes</t>
  </si>
  <si>
    <t>NSQ 1.fcs/Lymphocytes/BL1-H subset</t>
  </si>
  <si>
    <t>NSQ 1.fcs/Lymphocytes/BL1-H subset-1</t>
  </si>
  <si>
    <t>NSQ 1.fcs/Lymphocytes/BL1-H subset-2</t>
  </si>
  <si>
    <t>NSQ 1.fcs/Lymphocytes/BL1-H subset-3</t>
  </si>
  <si>
    <t>NSQ 1.fcs/Lymphocytes/BL1-H subset-4</t>
  </si>
  <si>
    <t>NSQ 1.fcs/Lymphocytes/BL1-H subset-5</t>
  </si>
  <si>
    <t>NSQ 1.fcs/Lymphocytes/BL1-H subset-6</t>
  </si>
  <si>
    <t>nsq 2.fcs</t>
  </si>
  <si>
    <t>nsq 2.fcs/BL1-H subset</t>
  </si>
  <si>
    <t>nsq 2.fcs/Lymphocytes</t>
  </si>
  <si>
    <t>nsq 2.fcs/Lymphocytes/BL1-H subset</t>
  </si>
  <si>
    <t>nsq 2.fcs/Lymphocytes/BL1-H subset-1</t>
  </si>
  <si>
    <t>nsq 2.fcs/Lymphocytes/BL1-H subset-2</t>
  </si>
  <si>
    <t>nsq 2.fcs/Lymphocytes/BL1-H subset-3</t>
  </si>
  <si>
    <t>nsq 2.fcs/Lymphocytes/BL1-H subset-4</t>
  </si>
  <si>
    <t>nsq 2.fcs/Lymphocytes/BL1-H subset-5</t>
  </si>
  <si>
    <t>nsq 2.fcs/Lymphocytes/BL1-H subset-6</t>
  </si>
  <si>
    <t>nsq 6.fcs</t>
  </si>
  <si>
    <t>nsq 6.fcs/Lymphocytes</t>
  </si>
  <si>
    <t>nsq 6.fcs/Lymphocytes/BL1-H subset</t>
  </si>
  <si>
    <t>nsq 6.fcs/Lymphocytes/BL1-H subset-1</t>
  </si>
  <si>
    <t>nsq 6.fcs/Lymphocytes/BL1-H subset-2</t>
  </si>
  <si>
    <t>nsq 6.fcs/Lymphocytes/BL1-H subset-3</t>
  </si>
  <si>
    <t>nsq 6.fcs/Lymphocytes/BL1-H subset-4</t>
  </si>
  <si>
    <t>nsq 6.fcs/Lymphocytes/BL1-H subset-5</t>
  </si>
  <si>
    <t>nsq 6.fcs/Lymphocytes/BL1-H subset-6</t>
  </si>
  <si>
    <t>nsq 8.fcs</t>
  </si>
  <si>
    <t>nsq 8.fcs/Lymphocytes</t>
  </si>
  <si>
    <t>nsq 8.fcs/Lymphocytes/BL1-H subset</t>
  </si>
  <si>
    <t>nsq 8.fcs/Lymphocytes/BL1-H subset-1</t>
  </si>
  <si>
    <t>nsq 8.fcs/Lymphocytes/BL1-H subset-2</t>
  </si>
  <si>
    <t>nsq 8.fcs/Lymphocytes/BL1-H subset-3</t>
  </si>
  <si>
    <t>nsq 8.fcs/Lymphocytes/BL1-H subset-4</t>
  </si>
  <si>
    <t>nsq 8.fcs/Lymphocytes/BL1-H subset-5</t>
  </si>
  <si>
    <t>nsq 8.fcs/Lymphocytes/BL1-H subset-6</t>
  </si>
  <si>
    <t>0-1</t>
  </si>
  <si>
    <t>7+</t>
  </si>
  <si>
    <t>Cell #</t>
  </si>
  <si>
    <t>Donor 1 (F55)</t>
  </si>
  <si>
    <t>Flat #1</t>
  </si>
  <si>
    <t>Flat #2</t>
  </si>
  <si>
    <t>Flat #3</t>
  </si>
  <si>
    <t>Flat #4</t>
  </si>
  <si>
    <t>Flat #5</t>
  </si>
  <si>
    <t>SQ #1</t>
  </si>
  <si>
    <t>SQ #2</t>
  </si>
  <si>
    <t>SQ #3</t>
  </si>
  <si>
    <t>SQ #4</t>
  </si>
  <si>
    <t>SQ #5</t>
  </si>
  <si>
    <t>NSQ #1</t>
  </si>
  <si>
    <t>NSQ #2</t>
  </si>
  <si>
    <t>NSQ #3</t>
  </si>
  <si>
    <t>NSQ #4</t>
  </si>
  <si>
    <t>NSQ #5</t>
  </si>
  <si>
    <t>NSQ</t>
  </si>
  <si>
    <t>FLAT</t>
  </si>
  <si>
    <t>Mean % Lymphocytes</t>
  </si>
  <si>
    <t>Std Dev</t>
  </si>
  <si>
    <t>Donor 2 (M70)</t>
  </si>
  <si>
    <t>Donor 3 (F56)</t>
  </si>
  <si>
    <t>Donor 4 (F55b)</t>
  </si>
  <si>
    <t>Donor 5 (F88)</t>
  </si>
  <si>
    <t>Donor 6 (M73)</t>
  </si>
  <si>
    <t>Donor 7 (M74)</t>
  </si>
  <si>
    <t>Mean Proliferation Index (n=3-4 topographies per donor)</t>
  </si>
  <si>
    <t>Representative proliferation index calculation</t>
  </si>
  <si>
    <t>Day 0</t>
  </si>
  <si>
    <t xml:space="preserve">Flat </t>
  </si>
  <si>
    <t>Mean</t>
  </si>
  <si>
    <t>Total cells per topography</t>
  </si>
  <si>
    <t>Day 28 #1</t>
  </si>
  <si>
    <t>Day 28 #2</t>
  </si>
  <si>
    <t>Day 28 #3</t>
  </si>
  <si>
    <t>Day 28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</si>
</sst>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3" fillId="0" borderId="0" xfId="0" applyNumberFormat="1" applyFont="1" applyFill="1" applyBorder="1"/>
    <xf numFmtId="2" fontId="0" fillId="0" borderId="0" xfId="0" applyNumberFormat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/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8" fillId="5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7" borderId="0" xfId="0" applyFont="1" applyFill="1"/>
    <xf numFmtId="0" fontId="2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3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mpus.gla.ac.uk\SSD_Home_Data_D\Users\rosse1\Desktop\Glasgow%202\Topography%20Paper\23-Oct-2018%20topo%20suprress%20inhibi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D22A-D723-4B4D-AE44-9F55A5D81635}">
  <dimension ref="A2:P152"/>
  <sheetViews>
    <sheetView zoomScale="84" zoomScaleNormal="84" workbookViewId="0">
      <selection activeCell="A2" sqref="A2:B2"/>
    </sheetView>
  </sheetViews>
  <sheetFormatPr defaultColWidth="10.875" defaultRowHeight="15" x14ac:dyDescent="0.2"/>
  <cols>
    <col min="1" max="1" width="14" style="28" bestFit="1" customWidth="1"/>
    <col min="2" max="2" width="14" style="28" customWidth="1"/>
    <col min="3" max="3" width="39" style="28" customWidth="1"/>
    <col min="4" max="4" width="16.375" style="28" customWidth="1"/>
    <col min="5" max="10" width="10.875" style="28"/>
    <col min="11" max="11" width="23.625" style="28" customWidth="1"/>
    <col min="12" max="12" width="10.875" style="28"/>
    <col min="13" max="13" width="23" style="28" bestFit="1" customWidth="1"/>
    <col min="14" max="14" width="10.875" style="28"/>
    <col min="15" max="15" width="23" style="28" bestFit="1" customWidth="1"/>
    <col min="16" max="16384" width="10.875" style="28"/>
  </cols>
  <sheetData>
    <row r="2" spans="1:16" ht="15.75" x14ac:dyDescent="0.25">
      <c r="A2" s="45" t="s">
        <v>292</v>
      </c>
      <c r="B2" s="45"/>
      <c r="D2" s="29" t="s">
        <v>100</v>
      </c>
      <c r="E2" s="32" t="s">
        <v>96</v>
      </c>
      <c r="F2" s="33" t="s">
        <v>291</v>
      </c>
    </row>
    <row r="3" spans="1:16" ht="15.95" x14ac:dyDescent="0.2">
      <c r="C3" s="30"/>
      <c r="E3" s="30"/>
      <c r="F3" s="30"/>
      <c r="G3" s="30"/>
      <c r="H3" s="30"/>
      <c r="I3" s="30"/>
      <c r="J3" s="30"/>
      <c r="K3" s="30"/>
      <c r="L3" s="30"/>
    </row>
    <row r="4" spans="1:16" ht="15.75" x14ac:dyDescent="0.25">
      <c r="B4" s="34" t="s">
        <v>293</v>
      </c>
      <c r="C4" s="30" t="s">
        <v>152</v>
      </c>
      <c r="D4" s="30"/>
      <c r="E4" s="30"/>
      <c r="F4" s="30">
        <v>12139</v>
      </c>
      <c r="G4" s="30"/>
      <c r="H4" s="30"/>
      <c r="I4" s="30"/>
      <c r="J4" s="30"/>
      <c r="K4" s="30"/>
      <c r="L4" s="30"/>
    </row>
    <row r="5" spans="1:16" ht="15.75" x14ac:dyDescent="0.25">
      <c r="C5" s="30" t="s">
        <v>153</v>
      </c>
      <c r="D5" s="30"/>
      <c r="E5" s="30">
        <v>69</v>
      </c>
      <c r="F5" s="30">
        <v>8371</v>
      </c>
      <c r="G5" s="30"/>
      <c r="H5" s="30"/>
      <c r="I5" s="30"/>
      <c r="J5" s="30"/>
      <c r="K5" s="46" t="s">
        <v>309</v>
      </c>
      <c r="L5" s="46"/>
      <c r="M5" s="47" t="s">
        <v>98</v>
      </c>
      <c r="N5" s="47"/>
      <c r="O5" s="48" t="s">
        <v>308</v>
      </c>
      <c r="P5" s="48"/>
    </row>
    <row r="6" spans="1:16" ht="15.75" x14ac:dyDescent="0.25">
      <c r="C6" s="30" t="s">
        <v>154</v>
      </c>
      <c r="D6" s="31" t="s">
        <v>289</v>
      </c>
      <c r="E6" s="30">
        <v>2.04</v>
      </c>
      <c r="F6" s="30">
        <v>171</v>
      </c>
      <c r="G6" s="30"/>
      <c r="H6" s="30"/>
      <c r="I6" s="30"/>
      <c r="J6" s="36" t="s">
        <v>100</v>
      </c>
      <c r="K6" s="35" t="s">
        <v>310</v>
      </c>
      <c r="L6" s="36" t="s">
        <v>311</v>
      </c>
      <c r="M6" s="36" t="s">
        <v>310</v>
      </c>
      <c r="N6" s="36" t="s">
        <v>311</v>
      </c>
      <c r="O6" s="36" t="s">
        <v>310</v>
      </c>
      <c r="P6" s="36" t="s">
        <v>311</v>
      </c>
    </row>
    <row r="7" spans="1:16" ht="15.75" x14ac:dyDescent="0.25">
      <c r="C7" s="30" t="s">
        <v>155</v>
      </c>
      <c r="D7" s="31">
        <v>2</v>
      </c>
      <c r="E7" s="30">
        <v>4.71</v>
      </c>
      <c r="F7" s="30">
        <v>394</v>
      </c>
      <c r="G7" s="30"/>
      <c r="H7" s="30"/>
      <c r="I7" s="30"/>
      <c r="J7" s="37" t="s">
        <v>289</v>
      </c>
      <c r="K7" s="38">
        <v>2.544</v>
      </c>
      <c r="L7" s="39">
        <v>0.62332174677288266</v>
      </c>
      <c r="M7" s="38">
        <v>19.925999999999998</v>
      </c>
      <c r="N7" s="38">
        <v>12.936455465080067</v>
      </c>
      <c r="O7" s="38">
        <v>2.63</v>
      </c>
      <c r="P7" s="38">
        <v>1.6392071254115512</v>
      </c>
    </row>
    <row r="8" spans="1:16" ht="15.75" x14ac:dyDescent="0.25">
      <c r="C8" s="30" t="s">
        <v>156</v>
      </c>
      <c r="D8" s="31">
        <v>3</v>
      </c>
      <c r="E8" s="30">
        <v>12.4</v>
      </c>
      <c r="F8" s="30">
        <v>1035</v>
      </c>
      <c r="G8" s="30"/>
      <c r="H8" s="30"/>
      <c r="I8" s="30"/>
      <c r="J8" s="37">
        <v>2</v>
      </c>
      <c r="K8" s="39">
        <v>5.0460000000000003</v>
      </c>
      <c r="L8" s="39">
        <v>1.5255261387468926</v>
      </c>
      <c r="M8" s="38">
        <v>31.679999999999996</v>
      </c>
      <c r="N8" s="38">
        <v>9.6817870251312748</v>
      </c>
      <c r="O8" s="38">
        <v>6.2440000000000007</v>
      </c>
      <c r="P8" s="38">
        <v>5.082772865277378</v>
      </c>
    </row>
    <row r="9" spans="1:16" ht="15.75" x14ac:dyDescent="0.25">
      <c r="C9" s="30" t="s">
        <v>157</v>
      </c>
      <c r="D9" s="31">
        <v>4</v>
      </c>
      <c r="E9" s="30">
        <v>23.4</v>
      </c>
      <c r="F9" s="30">
        <v>1958</v>
      </c>
      <c r="G9" s="30"/>
      <c r="H9" s="30"/>
      <c r="I9" s="30"/>
      <c r="J9" s="37">
        <v>3</v>
      </c>
      <c r="K9" s="39">
        <v>11.756</v>
      </c>
      <c r="L9" s="39">
        <v>4.004114134237434</v>
      </c>
      <c r="M9" s="38">
        <v>23.8</v>
      </c>
      <c r="N9" s="38">
        <v>6.7070858053255895</v>
      </c>
      <c r="O9" s="38">
        <v>13.6</v>
      </c>
      <c r="P9" s="38">
        <v>5.9468479045625511</v>
      </c>
    </row>
    <row r="10" spans="1:16" ht="15.75" x14ac:dyDescent="0.25">
      <c r="C10" s="30" t="s">
        <v>158</v>
      </c>
      <c r="D10" s="31">
        <v>5</v>
      </c>
      <c r="E10" s="30">
        <v>31.7</v>
      </c>
      <c r="F10" s="30">
        <v>2652</v>
      </c>
      <c r="G10" s="30"/>
      <c r="H10" s="30"/>
      <c r="I10" s="30"/>
      <c r="J10" s="37">
        <v>4</v>
      </c>
      <c r="K10" s="39">
        <v>22.52</v>
      </c>
      <c r="L10" s="39">
        <v>4.0591871107402886</v>
      </c>
      <c r="M10" s="38">
        <v>11.309999999999999</v>
      </c>
      <c r="N10" s="38">
        <v>7.2115393641025101</v>
      </c>
      <c r="O10" s="38">
        <v>21.2</v>
      </c>
      <c r="P10" s="38">
        <v>0.8455767262643884</v>
      </c>
    </row>
    <row r="11" spans="1:16" ht="15.75" x14ac:dyDescent="0.25">
      <c r="C11" s="30" t="s">
        <v>159</v>
      </c>
      <c r="D11" s="31">
        <v>6</v>
      </c>
      <c r="E11" s="30">
        <v>18.3</v>
      </c>
      <c r="F11" s="30">
        <v>1531</v>
      </c>
      <c r="G11" s="30"/>
      <c r="H11" s="30"/>
      <c r="I11" s="30"/>
      <c r="J11" s="37">
        <v>5</v>
      </c>
      <c r="K11" s="39">
        <v>30.659999999999997</v>
      </c>
      <c r="L11" s="39">
        <v>2.9347913043349432</v>
      </c>
      <c r="M11" s="38">
        <v>7.3899999999999988</v>
      </c>
      <c r="N11" s="38">
        <v>5.6092423730839096</v>
      </c>
      <c r="O11" s="38">
        <v>28.660000000000004</v>
      </c>
      <c r="P11" s="38">
        <v>5.8032749374814117</v>
      </c>
    </row>
    <row r="12" spans="1:16" ht="15.75" x14ac:dyDescent="0.25">
      <c r="C12" s="30" t="s">
        <v>160</v>
      </c>
      <c r="D12" s="31" t="s">
        <v>290</v>
      </c>
      <c r="E12" s="30">
        <v>7.53</v>
      </c>
      <c r="F12" s="30">
        <v>630</v>
      </c>
      <c r="G12" s="30"/>
      <c r="H12" s="30"/>
      <c r="I12" s="30"/>
      <c r="J12" s="37">
        <v>6</v>
      </c>
      <c r="K12" s="39">
        <v>19.959999999999997</v>
      </c>
      <c r="L12" s="39">
        <v>5.0732632496254491</v>
      </c>
      <c r="M12" s="38">
        <v>3.718</v>
      </c>
      <c r="N12" s="38">
        <v>2.5304288174141552</v>
      </c>
      <c r="O12" s="38">
        <v>19.86</v>
      </c>
      <c r="P12" s="38">
        <v>5.1563553019550508</v>
      </c>
    </row>
    <row r="13" spans="1:16" ht="15.75" x14ac:dyDescent="0.25">
      <c r="B13" s="34" t="s">
        <v>294</v>
      </c>
      <c r="C13" s="30" t="s">
        <v>161</v>
      </c>
      <c r="D13" s="30"/>
      <c r="E13" s="30"/>
      <c r="F13" s="30">
        <v>14149</v>
      </c>
      <c r="G13" s="30"/>
      <c r="H13" s="30"/>
      <c r="I13" s="30"/>
      <c r="J13" s="37" t="s">
        <v>290</v>
      </c>
      <c r="K13" s="39">
        <v>7.4820000000000011</v>
      </c>
      <c r="L13" s="39">
        <v>2.6384787283584474</v>
      </c>
      <c r="M13" s="38">
        <v>2.1560000000000001</v>
      </c>
      <c r="N13" s="38">
        <v>0.91125188614345165</v>
      </c>
      <c r="O13" s="38">
        <v>7.7919999999999998</v>
      </c>
      <c r="P13" s="38">
        <v>1.8179163897165327</v>
      </c>
    </row>
    <row r="14" spans="1:16" ht="15.95" x14ac:dyDescent="0.2">
      <c r="C14" s="30" t="s">
        <v>162</v>
      </c>
      <c r="D14" s="30"/>
      <c r="E14" s="30">
        <v>58.3</v>
      </c>
      <c r="F14" s="30">
        <v>8246</v>
      </c>
      <c r="G14" s="30"/>
      <c r="H14" s="30"/>
      <c r="I14" s="30"/>
      <c r="K14" s="30"/>
      <c r="L14" s="30"/>
    </row>
    <row r="15" spans="1:16" ht="15.75" x14ac:dyDescent="0.25">
      <c r="C15" s="30" t="s">
        <v>163</v>
      </c>
      <c r="D15" s="31" t="s">
        <v>289</v>
      </c>
      <c r="E15" s="30">
        <v>2.92</v>
      </c>
      <c r="F15" s="30">
        <v>241</v>
      </c>
      <c r="G15" s="30"/>
      <c r="H15" s="30"/>
      <c r="I15" s="30"/>
      <c r="K15" s="30"/>
      <c r="L15" s="30"/>
    </row>
    <row r="16" spans="1:16" ht="15.75" x14ac:dyDescent="0.25">
      <c r="C16" s="30" t="s">
        <v>164</v>
      </c>
      <c r="D16" s="31">
        <v>2</v>
      </c>
      <c r="E16" s="30">
        <v>4.78</v>
      </c>
      <c r="F16" s="30">
        <v>394</v>
      </c>
      <c r="G16" s="30"/>
      <c r="H16" s="30"/>
      <c r="I16" s="30"/>
      <c r="J16" s="30"/>
      <c r="K16" s="30"/>
      <c r="L16" s="30"/>
    </row>
    <row r="17" spans="2:12" ht="15.75" x14ac:dyDescent="0.25">
      <c r="C17" s="30" t="s">
        <v>165</v>
      </c>
      <c r="D17" s="31">
        <v>3</v>
      </c>
      <c r="E17" s="30">
        <v>9.65</v>
      </c>
      <c r="F17" s="30">
        <v>796</v>
      </c>
      <c r="G17" s="30"/>
      <c r="H17" s="30"/>
      <c r="I17" s="30"/>
      <c r="J17" s="30"/>
      <c r="K17" s="30"/>
      <c r="L17" s="30"/>
    </row>
    <row r="18" spans="2:12" ht="15.75" x14ac:dyDescent="0.25">
      <c r="C18" s="30" t="s">
        <v>166</v>
      </c>
      <c r="D18" s="31">
        <v>4</v>
      </c>
      <c r="E18" s="30">
        <v>21.4</v>
      </c>
      <c r="F18" s="30">
        <v>1767</v>
      </c>
      <c r="G18" s="30"/>
      <c r="H18" s="30"/>
      <c r="I18" s="30"/>
      <c r="J18" s="30"/>
      <c r="K18" s="30"/>
      <c r="L18" s="30"/>
    </row>
    <row r="19" spans="2:12" ht="15.75" x14ac:dyDescent="0.25">
      <c r="C19" s="30" t="s">
        <v>167</v>
      </c>
      <c r="D19" s="31">
        <v>5</v>
      </c>
      <c r="E19" s="30">
        <v>33.299999999999997</v>
      </c>
      <c r="F19" s="30">
        <v>2746</v>
      </c>
      <c r="G19" s="30"/>
      <c r="H19" s="30"/>
      <c r="I19" s="30"/>
      <c r="J19" s="30"/>
      <c r="K19" s="30"/>
      <c r="L19" s="30"/>
    </row>
    <row r="20" spans="2:12" ht="15.75" x14ac:dyDescent="0.25">
      <c r="C20" s="30" t="s">
        <v>168</v>
      </c>
      <c r="D20" s="31">
        <v>6</v>
      </c>
      <c r="E20" s="30">
        <v>21.5</v>
      </c>
      <c r="F20" s="30">
        <v>1777</v>
      </c>
      <c r="G20" s="30"/>
      <c r="H20" s="30"/>
      <c r="I20" s="30"/>
      <c r="J20" s="30"/>
      <c r="K20" s="30"/>
      <c r="L20" s="30"/>
    </row>
    <row r="21" spans="2:12" ht="15.75" x14ac:dyDescent="0.25">
      <c r="C21" s="30" t="s">
        <v>169</v>
      </c>
      <c r="D21" s="31" t="s">
        <v>290</v>
      </c>
      <c r="E21" s="30">
        <v>6.37</v>
      </c>
      <c r="F21" s="30">
        <v>525</v>
      </c>
      <c r="G21" s="30"/>
      <c r="H21" s="30"/>
      <c r="I21" s="30"/>
      <c r="J21" s="30"/>
      <c r="K21" s="30"/>
      <c r="L21" s="30"/>
    </row>
    <row r="22" spans="2:12" ht="15.75" x14ac:dyDescent="0.25">
      <c r="B22" s="34" t="s">
        <v>295</v>
      </c>
      <c r="C22" s="30" t="s">
        <v>170</v>
      </c>
      <c r="D22" s="30"/>
      <c r="E22" s="30"/>
      <c r="F22" s="30">
        <v>13713</v>
      </c>
      <c r="G22" s="30"/>
      <c r="H22" s="30"/>
      <c r="I22" s="30"/>
      <c r="J22" s="30"/>
      <c r="K22" s="30"/>
      <c r="L22" s="30"/>
    </row>
    <row r="23" spans="2:12" ht="15.95" x14ac:dyDescent="0.2">
      <c r="C23" s="30" t="s">
        <v>171</v>
      </c>
      <c r="D23" s="30"/>
      <c r="E23" s="30">
        <v>61.9</v>
      </c>
      <c r="F23" s="30">
        <v>8487</v>
      </c>
      <c r="G23" s="30"/>
      <c r="H23" s="30"/>
      <c r="I23" s="30"/>
      <c r="J23" s="30"/>
      <c r="K23" s="30"/>
      <c r="L23" s="30"/>
    </row>
    <row r="24" spans="2:12" ht="15.75" x14ac:dyDescent="0.25">
      <c r="C24" s="30" t="s">
        <v>172</v>
      </c>
      <c r="D24" s="31" t="s">
        <v>289</v>
      </c>
      <c r="E24" s="30">
        <v>3.04</v>
      </c>
      <c r="F24" s="30">
        <v>258</v>
      </c>
      <c r="G24" s="30"/>
      <c r="H24" s="30"/>
      <c r="I24" s="30"/>
      <c r="J24" s="30"/>
      <c r="K24" s="30"/>
      <c r="L24" s="30"/>
    </row>
    <row r="25" spans="2:12" ht="15.75" x14ac:dyDescent="0.25">
      <c r="C25" s="30" t="s">
        <v>173</v>
      </c>
      <c r="D25" s="31">
        <v>2</v>
      </c>
      <c r="E25" s="30">
        <v>5.05</v>
      </c>
      <c r="F25" s="30">
        <v>429</v>
      </c>
      <c r="G25" s="30"/>
      <c r="H25" s="30"/>
      <c r="I25" s="30"/>
      <c r="J25" s="30"/>
      <c r="K25" s="30"/>
      <c r="L25" s="30"/>
    </row>
    <row r="26" spans="2:12" ht="15.75" x14ac:dyDescent="0.25">
      <c r="C26" s="30" t="s">
        <v>174</v>
      </c>
      <c r="D26" s="31">
        <v>3</v>
      </c>
      <c r="E26" s="30">
        <v>10.9</v>
      </c>
      <c r="F26" s="30">
        <v>925</v>
      </c>
      <c r="G26" s="30"/>
      <c r="H26" s="30"/>
      <c r="I26" s="30"/>
      <c r="J26" s="30"/>
      <c r="K26" s="30"/>
      <c r="L26" s="30"/>
    </row>
    <row r="27" spans="2:12" ht="15.75" x14ac:dyDescent="0.25">
      <c r="C27" s="30" t="s">
        <v>175</v>
      </c>
      <c r="D27" s="31">
        <v>4</v>
      </c>
      <c r="E27" s="30">
        <v>22.5</v>
      </c>
      <c r="F27" s="30">
        <v>1908</v>
      </c>
      <c r="G27" s="30"/>
      <c r="H27" s="30"/>
      <c r="I27" s="30"/>
      <c r="J27" s="30"/>
      <c r="K27" s="30"/>
      <c r="L27" s="30"/>
    </row>
    <row r="28" spans="2:12" ht="15.75" x14ac:dyDescent="0.25">
      <c r="C28" s="30" t="s">
        <v>176</v>
      </c>
      <c r="D28" s="31">
        <v>5</v>
      </c>
      <c r="E28" s="30">
        <v>30.6</v>
      </c>
      <c r="F28" s="30">
        <v>2599</v>
      </c>
      <c r="G28" s="30"/>
      <c r="H28" s="30"/>
      <c r="I28" s="30"/>
      <c r="J28" s="30"/>
      <c r="K28" s="30"/>
      <c r="L28" s="30"/>
    </row>
    <row r="29" spans="2:12" ht="15.75" x14ac:dyDescent="0.25">
      <c r="C29" s="30" t="s">
        <v>177</v>
      </c>
      <c r="D29" s="31">
        <v>6</v>
      </c>
      <c r="E29" s="30">
        <v>20.9</v>
      </c>
      <c r="F29" s="30">
        <v>1773</v>
      </c>
      <c r="G29" s="30"/>
      <c r="H29" s="30"/>
      <c r="I29" s="30"/>
      <c r="J29" s="30"/>
      <c r="K29" s="30"/>
      <c r="L29" s="30"/>
    </row>
    <row r="30" spans="2:12" ht="15.75" x14ac:dyDescent="0.25">
      <c r="C30" s="30" t="s">
        <v>178</v>
      </c>
      <c r="D30" s="31" t="s">
        <v>290</v>
      </c>
      <c r="E30" s="30">
        <v>7.01</v>
      </c>
      <c r="F30" s="30">
        <v>595</v>
      </c>
      <c r="G30" s="30"/>
      <c r="H30" s="30"/>
      <c r="I30" s="30"/>
      <c r="J30" s="30"/>
      <c r="K30" s="30"/>
      <c r="L30" s="30"/>
    </row>
    <row r="31" spans="2:12" ht="15.75" x14ac:dyDescent="0.25">
      <c r="B31" s="34" t="s">
        <v>296</v>
      </c>
      <c r="C31" s="30" t="s">
        <v>179</v>
      </c>
      <c r="D31" s="30"/>
      <c r="E31" s="30"/>
      <c r="F31" s="30">
        <v>13587</v>
      </c>
      <c r="G31" s="30"/>
      <c r="H31" s="30"/>
      <c r="I31" s="30"/>
      <c r="J31" s="30"/>
      <c r="K31" s="30"/>
      <c r="L31" s="30"/>
    </row>
    <row r="32" spans="2:12" ht="15.95" x14ac:dyDescent="0.2">
      <c r="C32" s="30" t="s">
        <v>180</v>
      </c>
      <c r="D32" s="30"/>
      <c r="E32" s="30">
        <v>58.6</v>
      </c>
      <c r="F32" s="30">
        <v>7968</v>
      </c>
      <c r="G32" s="30"/>
      <c r="H32" s="30"/>
      <c r="I32" s="30"/>
      <c r="J32" s="30"/>
      <c r="K32" s="30"/>
      <c r="L32" s="30"/>
    </row>
    <row r="33" spans="2:12" ht="15.75" x14ac:dyDescent="0.25">
      <c r="C33" s="30" t="s">
        <v>181</v>
      </c>
      <c r="D33" s="31" t="s">
        <v>289</v>
      </c>
      <c r="E33" s="30">
        <v>1.71</v>
      </c>
      <c r="F33" s="30">
        <v>136</v>
      </c>
      <c r="G33" s="30"/>
      <c r="H33" s="30"/>
      <c r="I33" s="30"/>
      <c r="J33" s="30"/>
      <c r="K33" s="30"/>
      <c r="L33" s="30"/>
    </row>
    <row r="34" spans="2:12" ht="15.75" x14ac:dyDescent="0.25">
      <c r="C34" s="30" t="s">
        <v>182</v>
      </c>
      <c r="D34" s="31">
        <v>2</v>
      </c>
      <c r="E34" s="30">
        <v>3.23</v>
      </c>
      <c r="F34" s="30">
        <v>257</v>
      </c>
      <c r="G34" s="30"/>
      <c r="H34" s="30"/>
      <c r="I34" s="30"/>
      <c r="J34" s="30"/>
      <c r="K34" s="30"/>
      <c r="L34" s="30"/>
    </row>
    <row r="35" spans="2:12" ht="15.75" x14ac:dyDescent="0.25">
      <c r="C35" s="30" t="s">
        <v>183</v>
      </c>
      <c r="D35" s="31">
        <v>3</v>
      </c>
      <c r="E35" s="30">
        <v>7.63</v>
      </c>
      <c r="F35" s="30">
        <v>608</v>
      </c>
      <c r="G35" s="30"/>
      <c r="H35" s="30"/>
      <c r="I35" s="30"/>
      <c r="J35" s="30"/>
      <c r="K35" s="30"/>
      <c r="L35" s="30"/>
    </row>
    <row r="36" spans="2:12" ht="15.75" x14ac:dyDescent="0.25">
      <c r="C36" s="30" t="s">
        <v>184</v>
      </c>
      <c r="D36" s="31">
        <v>4</v>
      </c>
      <c r="E36" s="30">
        <v>17</v>
      </c>
      <c r="F36" s="30">
        <v>1356</v>
      </c>
      <c r="G36" s="30"/>
      <c r="H36" s="30"/>
      <c r="I36" s="30"/>
      <c r="J36" s="30"/>
      <c r="K36" s="30"/>
      <c r="L36" s="30"/>
    </row>
    <row r="37" spans="2:12" ht="15.75" x14ac:dyDescent="0.25">
      <c r="C37" s="30" t="s">
        <v>185</v>
      </c>
      <c r="D37" s="31">
        <v>5</v>
      </c>
      <c r="E37" s="30">
        <v>32</v>
      </c>
      <c r="F37" s="30">
        <v>2553</v>
      </c>
      <c r="G37" s="30"/>
      <c r="H37" s="30"/>
      <c r="I37" s="30"/>
      <c r="J37" s="30"/>
      <c r="K37" s="30"/>
      <c r="L37" s="30"/>
    </row>
    <row r="38" spans="2:12" ht="15.75" x14ac:dyDescent="0.25">
      <c r="C38" s="30" t="s">
        <v>186</v>
      </c>
      <c r="D38" s="31">
        <v>6</v>
      </c>
      <c r="E38" s="30">
        <v>26.5</v>
      </c>
      <c r="F38" s="30">
        <v>2114</v>
      </c>
      <c r="G38" s="30"/>
      <c r="H38" s="30"/>
      <c r="I38" s="30"/>
      <c r="J38" s="30"/>
      <c r="K38" s="30"/>
      <c r="L38" s="30"/>
    </row>
    <row r="39" spans="2:12" ht="15.75" x14ac:dyDescent="0.25">
      <c r="C39" s="30" t="s">
        <v>187</v>
      </c>
      <c r="D39" s="31" t="s">
        <v>290</v>
      </c>
      <c r="E39" s="30">
        <v>11.8</v>
      </c>
      <c r="F39" s="30">
        <v>944</v>
      </c>
      <c r="G39" s="30"/>
      <c r="H39" s="30"/>
      <c r="I39" s="30"/>
      <c r="J39" s="30"/>
      <c r="K39" s="30"/>
      <c r="L39" s="30"/>
    </row>
    <row r="40" spans="2:12" ht="15.75" x14ac:dyDescent="0.25">
      <c r="B40" s="34" t="s">
        <v>297</v>
      </c>
      <c r="C40" s="30" t="s">
        <v>188</v>
      </c>
      <c r="D40" s="30"/>
      <c r="E40" s="30"/>
      <c r="F40" s="30">
        <v>11488</v>
      </c>
      <c r="G40" s="30"/>
      <c r="H40" s="30"/>
      <c r="I40" s="30"/>
      <c r="J40" s="30"/>
      <c r="K40" s="30"/>
      <c r="L40" s="30"/>
    </row>
    <row r="41" spans="2:12" x14ac:dyDescent="0.2">
      <c r="C41" s="30" t="s">
        <v>189</v>
      </c>
      <c r="D41" s="30"/>
      <c r="E41" s="30">
        <v>65.099999999999994</v>
      </c>
      <c r="F41" s="30">
        <v>7483</v>
      </c>
      <c r="G41" s="30"/>
      <c r="H41" s="30"/>
      <c r="I41" s="30"/>
      <c r="J41" s="30"/>
      <c r="K41" s="30"/>
      <c r="L41" s="30"/>
    </row>
    <row r="42" spans="2:12" ht="15.75" x14ac:dyDescent="0.25">
      <c r="C42" s="30" t="s">
        <v>190</v>
      </c>
      <c r="D42" s="31" t="s">
        <v>289</v>
      </c>
      <c r="E42" s="30">
        <v>3.01</v>
      </c>
      <c r="F42" s="30">
        <v>225</v>
      </c>
      <c r="G42" s="30"/>
      <c r="H42" s="30"/>
      <c r="I42" s="30"/>
      <c r="J42" s="30"/>
      <c r="K42" s="30"/>
      <c r="L42" s="30"/>
    </row>
    <row r="43" spans="2:12" ht="15.75" x14ac:dyDescent="0.25">
      <c r="C43" s="30" t="s">
        <v>191</v>
      </c>
      <c r="D43" s="31">
        <v>2</v>
      </c>
      <c r="E43" s="30">
        <v>7.46</v>
      </c>
      <c r="F43" s="30">
        <v>558</v>
      </c>
      <c r="G43" s="30"/>
      <c r="H43" s="30"/>
      <c r="I43" s="30"/>
      <c r="J43" s="30"/>
      <c r="K43" s="30"/>
      <c r="L43" s="30"/>
    </row>
    <row r="44" spans="2:12" ht="15.75" x14ac:dyDescent="0.25">
      <c r="C44" s="30" t="s">
        <v>192</v>
      </c>
      <c r="D44" s="31">
        <v>3</v>
      </c>
      <c r="E44" s="30">
        <v>18.2</v>
      </c>
      <c r="F44" s="30">
        <v>1363</v>
      </c>
      <c r="G44" s="30"/>
      <c r="H44" s="30"/>
      <c r="I44" s="30"/>
      <c r="J44" s="30"/>
      <c r="K44" s="30"/>
      <c r="L44" s="30"/>
    </row>
    <row r="45" spans="2:12" ht="15.75" x14ac:dyDescent="0.25">
      <c r="C45" s="30" t="s">
        <v>193</v>
      </c>
      <c r="D45" s="31">
        <v>4</v>
      </c>
      <c r="E45" s="30">
        <v>28.3</v>
      </c>
      <c r="F45" s="30">
        <v>2118</v>
      </c>
      <c r="G45" s="30"/>
      <c r="H45" s="30"/>
      <c r="I45" s="30"/>
      <c r="J45" s="30"/>
      <c r="K45" s="30"/>
      <c r="L45" s="30"/>
    </row>
    <row r="46" spans="2:12" ht="15.75" x14ac:dyDescent="0.25">
      <c r="C46" s="30" t="s">
        <v>194</v>
      </c>
      <c r="D46" s="31">
        <v>5</v>
      </c>
      <c r="E46" s="30">
        <v>25.7</v>
      </c>
      <c r="F46" s="30">
        <v>1926</v>
      </c>
      <c r="G46" s="30"/>
      <c r="H46" s="30"/>
      <c r="I46" s="30"/>
      <c r="J46" s="30"/>
      <c r="K46" s="30"/>
      <c r="L46" s="30"/>
    </row>
    <row r="47" spans="2:12" ht="15.75" x14ac:dyDescent="0.25">
      <c r="C47" s="30" t="s">
        <v>195</v>
      </c>
      <c r="D47" s="31">
        <v>6</v>
      </c>
      <c r="E47" s="30">
        <v>12.6</v>
      </c>
      <c r="F47" s="30">
        <v>941</v>
      </c>
      <c r="G47" s="30"/>
      <c r="H47" s="30"/>
      <c r="I47" s="30"/>
      <c r="J47" s="30"/>
      <c r="K47" s="30"/>
      <c r="L47" s="30"/>
    </row>
    <row r="48" spans="2:12" ht="15.75" x14ac:dyDescent="0.25">
      <c r="C48" s="30" t="s">
        <v>196</v>
      </c>
      <c r="D48" s="31" t="s">
        <v>290</v>
      </c>
      <c r="E48" s="30">
        <v>4.7</v>
      </c>
      <c r="F48" s="30">
        <v>352</v>
      </c>
      <c r="G48" s="30"/>
      <c r="H48" s="30"/>
      <c r="I48" s="30"/>
      <c r="J48" s="30"/>
      <c r="K48" s="30"/>
      <c r="L48" s="30"/>
    </row>
    <row r="49" spans="2:12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2:12" ht="15.75" x14ac:dyDescent="0.25">
      <c r="B50" s="34" t="s">
        <v>298</v>
      </c>
      <c r="C50" s="30" t="s">
        <v>197</v>
      </c>
      <c r="D50" s="30"/>
      <c r="E50" s="30"/>
      <c r="F50" s="30">
        <v>9577</v>
      </c>
      <c r="G50" s="30"/>
      <c r="H50" s="30"/>
      <c r="I50" s="30"/>
      <c r="J50" s="30"/>
      <c r="K50" s="30"/>
      <c r="L50" s="30"/>
    </row>
    <row r="51" spans="2:12" x14ac:dyDescent="0.2">
      <c r="C51" s="30" t="s">
        <v>198</v>
      </c>
      <c r="D51" s="30"/>
      <c r="E51" s="30">
        <v>55.1</v>
      </c>
      <c r="F51" s="30">
        <v>5273</v>
      </c>
      <c r="G51" s="30"/>
      <c r="H51" s="30"/>
      <c r="I51" s="30"/>
      <c r="J51" s="30"/>
      <c r="K51" s="30"/>
      <c r="L51" s="30"/>
    </row>
    <row r="52" spans="2:12" ht="15.75" x14ac:dyDescent="0.25">
      <c r="C52" s="30" t="s">
        <v>199</v>
      </c>
      <c r="D52" s="31" t="s">
        <v>289</v>
      </c>
      <c r="E52" s="30">
        <v>14.1</v>
      </c>
      <c r="F52" s="30">
        <v>742</v>
      </c>
      <c r="G52" s="30"/>
      <c r="H52" s="30"/>
      <c r="I52" s="30"/>
      <c r="J52" s="30"/>
      <c r="K52" s="30"/>
      <c r="L52" s="30"/>
    </row>
    <row r="53" spans="2:12" ht="15.75" x14ac:dyDescent="0.25">
      <c r="C53" s="30" t="s">
        <v>200</v>
      </c>
      <c r="D53" s="31">
        <v>2</v>
      </c>
      <c r="E53" s="30">
        <v>25.8</v>
      </c>
      <c r="F53" s="30">
        <v>1362</v>
      </c>
      <c r="G53" s="30"/>
      <c r="H53" s="30"/>
      <c r="I53" s="30"/>
      <c r="J53" s="30"/>
      <c r="K53" s="30"/>
      <c r="L53" s="30"/>
    </row>
    <row r="54" spans="2:12" ht="15.75" x14ac:dyDescent="0.25">
      <c r="C54" s="30" t="s">
        <v>201</v>
      </c>
      <c r="D54" s="31">
        <v>3</v>
      </c>
      <c r="E54" s="30">
        <v>24.1</v>
      </c>
      <c r="F54" s="30">
        <v>1272</v>
      </c>
      <c r="G54" s="30"/>
      <c r="H54" s="30"/>
      <c r="I54" s="30"/>
      <c r="J54" s="30"/>
      <c r="K54" s="30"/>
      <c r="L54" s="30"/>
    </row>
    <row r="55" spans="2:12" ht="15.75" x14ac:dyDescent="0.25">
      <c r="C55" s="30" t="s">
        <v>202</v>
      </c>
      <c r="D55" s="31">
        <v>4</v>
      </c>
      <c r="E55" s="30">
        <v>15.3</v>
      </c>
      <c r="F55" s="30">
        <v>808</v>
      </c>
      <c r="G55" s="30"/>
      <c r="H55" s="30"/>
      <c r="I55" s="30"/>
      <c r="J55" s="30"/>
      <c r="K55" s="30"/>
      <c r="L55" s="30"/>
    </row>
    <row r="56" spans="2:12" ht="15.75" x14ac:dyDescent="0.25">
      <c r="C56" s="30" t="s">
        <v>203</v>
      </c>
      <c r="D56" s="31">
        <v>5</v>
      </c>
      <c r="E56" s="30">
        <v>11.5</v>
      </c>
      <c r="F56" s="30">
        <v>606</v>
      </c>
      <c r="G56" s="30"/>
      <c r="H56" s="30"/>
      <c r="I56" s="30"/>
      <c r="J56" s="30"/>
      <c r="K56" s="30"/>
      <c r="L56" s="30"/>
    </row>
    <row r="57" spans="2:12" ht="15.75" x14ac:dyDescent="0.25">
      <c r="C57" s="30" t="s">
        <v>204</v>
      </c>
      <c r="D57" s="31">
        <v>6</v>
      </c>
      <c r="E57" s="30">
        <v>6.13</v>
      </c>
      <c r="F57" s="30">
        <v>323</v>
      </c>
      <c r="G57" s="30"/>
      <c r="H57" s="30"/>
      <c r="I57" s="30"/>
      <c r="J57" s="30"/>
      <c r="K57" s="30"/>
      <c r="L57" s="30"/>
    </row>
    <row r="58" spans="2:12" ht="15.75" x14ac:dyDescent="0.25">
      <c r="C58" s="30" t="s">
        <v>205</v>
      </c>
      <c r="D58" s="31" t="s">
        <v>290</v>
      </c>
      <c r="E58" s="30">
        <v>3.03</v>
      </c>
      <c r="F58" s="30">
        <v>160</v>
      </c>
      <c r="G58" s="30"/>
      <c r="H58" s="30"/>
      <c r="I58" s="30"/>
      <c r="J58" s="30"/>
      <c r="K58" s="30"/>
      <c r="L58" s="30"/>
    </row>
    <row r="59" spans="2:12" ht="15.75" x14ac:dyDescent="0.25">
      <c r="B59" s="34" t="s">
        <v>299</v>
      </c>
      <c r="C59" s="30" t="s">
        <v>206</v>
      </c>
      <c r="D59" s="30"/>
      <c r="E59" s="30"/>
      <c r="F59" s="30">
        <v>5449</v>
      </c>
      <c r="G59" s="30"/>
      <c r="H59" s="30"/>
      <c r="I59" s="30"/>
      <c r="J59" s="30"/>
      <c r="K59" s="30"/>
      <c r="L59" s="30"/>
    </row>
    <row r="60" spans="2:12" x14ac:dyDescent="0.2">
      <c r="C60" s="30" t="s">
        <v>207</v>
      </c>
      <c r="D60" s="30"/>
      <c r="E60" s="30">
        <v>45.1</v>
      </c>
      <c r="F60" s="30">
        <v>2459</v>
      </c>
      <c r="G60" s="30"/>
      <c r="H60" s="30"/>
      <c r="I60" s="30"/>
      <c r="J60" s="30"/>
      <c r="K60" s="30"/>
      <c r="L60" s="30"/>
    </row>
    <row r="61" spans="2:12" ht="15.75" x14ac:dyDescent="0.25">
      <c r="C61" s="30" t="s">
        <v>208</v>
      </c>
      <c r="D61" s="31" t="s">
        <v>289</v>
      </c>
      <c r="E61" s="30">
        <v>40.299999999999997</v>
      </c>
      <c r="F61" s="30">
        <v>992</v>
      </c>
      <c r="G61" s="30"/>
      <c r="H61" s="30"/>
      <c r="I61" s="30"/>
      <c r="J61" s="30"/>
      <c r="K61" s="30"/>
      <c r="L61" s="30"/>
    </row>
    <row r="62" spans="2:12" ht="15.75" x14ac:dyDescent="0.25">
      <c r="C62" s="30" t="s">
        <v>209</v>
      </c>
      <c r="D62" s="31">
        <v>2</v>
      </c>
      <c r="E62" s="30">
        <v>42.7</v>
      </c>
      <c r="F62" s="30">
        <v>1051</v>
      </c>
      <c r="G62" s="30"/>
      <c r="H62" s="30"/>
      <c r="I62" s="30"/>
      <c r="J62" s="30"/>
      <c r="K62" s="30"/>
      <c r="L62" s="30"/>
    </row>
    <row r="63" spans="2:12" ht="15.75" x14ac:dyDescent="0.25">
      <c r="C63" s="30" t="s">
        <v>210</v>
      </c>
      <c r="D63" s="31">
        <v>3</v>
      </c>
      <c r="E63" s="30">
        <v>13.1</v>
      </c>
      <c r="F63" s="30">
        <v>322</v>
      </c>
      <c r="G63" s="30"/>
      <c r="H63" s="30"/>
      <c r="I63" s="30"/>
      <c r="J63" s="30"/>
      <c r="K63" s="30"/>
      <c r="L63" s="30"/>
    </row>
    <row r="64" spans="2:12" ht="15.75" x14ac:dyDescent="0.25">
      <c r="C64" s="30" t="s">
        <v>211</v>
      </c>
      <c r="D64" s="31">
        <v>4</v>
      </c>
      <c r="E64" s="30">
        <v>1.99</v>
      </c>
      <c r="F64" s="30">
        <v>49</v>
      </c>
      <c r="G64" s="30"/>
      <c r="H64" s="30"/>
      <c r="I64" s="30"/>
      <c r="J64" s="30"/>
      <c r="K64" s="30"/>
      <c r="L64" s="30"/>
    </row>
    <row r="65" spans="2:12" ht="15.75" x14ac:dyDescent="0.25">
      <c r="C65" s="30" t="s">
        <v>212</v>
      </c>
      <c r="D65" s="31">
        <v>5</v>
      </c>
      <c r="E65" s="30">
        <v>0.56999999999999995</v>
      </c>
      <c r="F65" s="30">
        <v>14</v>
      </c>
      <c r="G65" s="30"/>
      <c r="H65" s="30"/>
      <c r="I65" s="30"/>
      <c r="J65" s="30"/>
      <c r="K65" s="30"/>
      <c r="L65" s="30"/>
    </row>
    <row r="66" spans="2:12" ht="15.75" x14ac:dyDescent="0.25">
      <c r="C66" s="30" t="s">
        <v>213</v>
      </c>
      <c r="D66" s="31">
        <v>6</v>
      </c>
      <c r="E66" s="30">
        <v>0.28000000000000003</v>
      </c>
      <c r="F66" s="30">
        <v>7</v>
      </c>
      <c r="G66" s="30"/>
      <c r="H66" s="30"/>
      <c r="I66" s="30"/>
      <c r="J66" s="30"/>
      <c r="K66" s="30"/>
      <c r="L66" s="30"/>
    </row>
    <row r="67" spans="2:12" ht="15.75" x14ac:dyDescent="0.25">
      <c r="C67" s="30" t="s">
        <v>214</v>
      </c>
      <c r="D67" s="31" t="s">
        <v>290</v>
      </c>
      <c r="E67" s="30">
        <v>0.98</v>
      </c>
      <c r="F67" s="30">
        <v>24</v>
      </c>
      <c r="G67" s="30"/>
      <c r="H67" s="30"/>
      <c r="I67" s="30"/>
      <c r="J67" s="30"/>
      <c r="K67" s="30"/>
      <c r="L67" s="30"/>
    </row>
    <row r="68" spans="2:12" ht="15.75" x14ac:dyDescent="0.25">
      <c r="B68" s="34" t="s">
        <v>300</v>
      </c>
      <c r="C68" s="30" t="s">
        <v>215</v>
      </c>
      <c r="D68" s="30"/>
      <c r="E68" s="30"/>
      <c r="F68" s="30">
        <v>8587</v>
      </c>
      <c r="G68" s="30"/>
      <c r="H68" s="30"/>
      <c r="I68" s="30"/>
      <c r="J68" s="30"/>
      <c r="K68" s="30"/>
      <c r="L68" s="30"/>
    </row>
    <row r="69" spans="2:12" x14ac:dyDescent="0.2">
      <c r="C69" s="30" t="s">
        <v>216</v>
      </c>
      <c r="D69" s="30"/>
      <c r="E69" s="30">
        <v>57.6</v>
      </c>
      <c r="F69" s="30">
        <v>4944</v>
      </c>
      <c r="G69" s="30"/>
      <c r="H69" s="30"/>
      <c r="I69" s="30"/>
      <c r="J69" s="30"/>
      <c r="K69" s="30"/>
      <c r="L69" s="30"/>
    </row>
    <row r="70" spans="2:12" ht="15.75" x14ac:dyDescent="0.25">
      <c r="C70" s="30" t="s">
        <v>217</v>
      </c>
      <c r="D70" s="31" t="s">
        <v>289</v>
      </c>
      <c r="E70" s="30">
        <v>12.6</v>
      </c>
      <c r="F70" s="30">
        <v>621</v>
      </c>
      <c r="G70" s="30"/>
      <c r="H70" s="30"/>
      <c r="I70" s="30"/>
      <c r="J70" s="30"/>
      <c r="K70" s="30"/>
      <c r="L70" s="30"/>
    </row>
    <row r="71" spans="2:12" ht="15.75" x14ac:dyDescent="0.25">
      <c r="C71" s="30" t="s">
        <v>218</v>
      </c>
      <c r="D71" s="31">
        <v>2</v>
      </c>
      <c r="E71" s="30">
        <v>30</v>
      </c>
      <c r="F71" s="30">
        <v>1485</v>
      </c>
      <c r="G71" s="30"/>
      <c r="H71" s="30"/>
      <c r="I71" s="30"/>
      <c r="J71" s="30"/>
      <c r="K71" s="30"/>
      <c r="L71" s="30"/>
    </row>
    <row r="72" spans="2:12" ht="15.75" x14ac:dyDescent="0.25">
      <c r="C72" s="30" t="s">
        <v>219</v>
      </c>
      <c r="D72" s="31">
        <v>3</v>
      </c>
      <c r="E72" s="30">
        <v>28.4</v>
      </c>
      <c r="F72" s="30">
        <v>1406</v>
      </c>
      <c r="G72" s="30"/>
      <c r="H72" s="30"/>
      <c r="I72" s="30"/>
      <c r="J72" s="30"/>
      <c r="K72" s="30"/>
      <c r="L72" s="30"/>
    </row>
    <row r="73" spans="2:12" ht="15.75" x14ac:dyDescent="0.25">
      <c r="C73" s="30" t="s">
        <v>220</v>
      </c>
      <c r="D73" s="31">
        <v>4</v>
      </c>
      <c r="E73" s="30">
        <v>13.1</v>
      </c>
      <c r="F73" s="30">
        <v>650</v>
      </c>
      <c r="G73" s="30"/>
      <c r="H73" s="30"/>
      <c r="I73" s="30"/>
      <c r="J73" s="30"/>
      <c r="K73" s="30"/>
      <c r="L73" s="30"/>
    </row>
    <row r="74" spans="2:12" ht="15.75" x14ac:dyDescent="0.25">
      <c r="C74" s="30" t="s">
        <v>221</v>
      </c>
      <c r="D74" s="31">
        <v>5</v>
      </c>
      <c r="E74" s="30">
        <v>8.6199999999999992</v>
      </c>
      <c r="F74" s="30">
        <v>426</v>
      </c>
      <c r="G74" s="30"/>
      <c r="H74" s="30"/>
      <c r="I74" s="30"/>
      <c r="J74" s="30"/>
      <c r="K74" s="30"/>
      <c r="L74" s="30"/>
    </row>
    <row r="75" spans="2:12" ht="15.75" x14ac:dyDescent="0.25">
      <c r="C75" s="30" t="s">
        <v>222</v>
      </c>
      <c r="D75" s="31">
        <v>6</v>
      </c>
      <c r="E75" s="30">
        <v>4.83</v>
      </c>
      <c r="F75" s="30">
        <v>239</v>
      </c>
      <c r="G75" s="30"/>
      <c r="H75" s="30"/>
      <c r="I75" s="30"/>
      <c r="J75" s="30"/>
      <c r="K75" s="30"/>
      <c r="L75" s="30"/>
    </row>
    <row r="76" spans="2:12" ht="15.75" x14ac:dyDescent="0.25">
      <c r="C76" s="30" t="s">
        <v>223</v>
      </c>
      <c r="D76" s="31" t="s">
        <v>290</v>
      </c>
      <c r="E76" s="30">
        <v>2.37</v>
      </c>
      <c r="F76" s="30">
        <v>117</v>
      </c>
      <c r="G76" s="30"/>
      <c r="H76" s="30"/>
      <c r="I76" s="30"/>
      <c r="J76" s="30"/>
      <c r="K76" s="30"/>
      <c r="L76" s="30"/>
    </row>
    <row r="77" spans="2:12" ht="15.75" x14ac:dyDescent="0.25">
      <c r="B77" s="34" t="s">
        <v>301</v>
      </c>
      <c r="C77" s="30" t="s">
        <v>224</v>
      </c>
      <c r="D77" s="30"/>
      <c r="E77" s="30"/>
      <c r="F77" s="30">
        <v>5881</v>
      </c>
      <c r="G77" s="30"/>
      <c r="H77" s="30"/>
      <c r="I77" s="30"/>
      <c r="J77" s="30"/>
      <c r="K77" s="30"/>
      <c r="L77" s="30"/>
    </row>
    <row r="78" spans="2:12" x14ac:dyDescent="0.2">
      <c r="C78" s="30" t="s">
        <v>225</v>
      </c>
      <c r="D78" s="30"/>
      <c r="E78" s="30">
        <v>48</v>
      </c>
      <c r="F78" s="30">
        <v>2824</v>
      </c>
      <c r="G78" s="30"/>
      <c r="H78" s="30"/>
      <c r="I78" s="30"/>
      <c r="J78" s="30"/>
      <c r="K78" s="30"/>
      <c r="L78" s="30"/>
    </row>
    <row r="79" spans="2:12" ht="15.75" x14ac:dyDescent="0.25">
      <c r="C79" s="30" t="s">
        <v>226</v>
      </c>
      <c r="D79" s="31" t="s">
        <v>289</v>
      </c>
      <c r="E79" s="30">
        <v>24.7</v>
      </c>
      <c r="F79" s="30">
        <v>697</v>
      </c>
      <c r="G79" s="30"/>
      <c r="H79" s="30"/>
      <c r="I79" s="30"/>
      <c r="J79" s="30"/>
      <c r="K79" s="30"/>
      <c r="L79" s="30"/>
    </row>
    <row r="80" spans="2:12" ht="15.75" x14ac:dyDescent="0.25">
      <c r="C80" s="30" t="s">
        <v>227</v>
      </c>
      <c r="D80" s="31">
        <v>2</v>
      </c>
      <c r="E80" s="30">
        <v>40.200000000000003</v>
      </c>
      <c r="F80" s="30">
        <v>1136</v>
      </c>
      <c r="G80" s="30"/>
      <c r="H80" s="30"/>
      <c r="I80" s="30"/>
      <c r="J80" s="30"/>
      <c r="K80" s="30"/>
      <c r="L80" s="30"/>
    </row>
    <row r="81" spans="2:12" ht="15.75" x14ac:dyDescent="0.25">
      <c r="C81" s="30" t="s">
        <v>228</v>
      </c>
      <c r="D81" s="31">
        <v>3</v>
      </c>
      <c r="E81" s="30">
        <v>23</v>
      </c>
      <c r="F81" s="30">
        <v>649</v>
      </c>
      <c r="G81" s="30"/>
      <c r="H81" s="30"/>
      <c r="I81" s="30"/>
      <c r="J81" s="30"/>
      <c r="K81" s="30"/>
      <c r="L81" s="30"/>
    </row>
    <row r="82" spans="2:12" ht="15.75" x14ac:dyDescent="0.25">
      <c r="C82" s="30" t="s">
        <v>229</v>
      </c>
      <c r="D82" s="31">
        <v>4</v>
      </c>
      <c r="E82" s="30">
        <v>6.16</v>
      </c>
      <c r="F82" s="30">
        <v>174</v>
      </c>
      <c r="G82" s="30"/>
      <c r="H82" s="30"/>
      <c r="I82" s="30"/>
      <c r="J82" s="30"/>
      <c r="K82" s="30"/>
      <c r="L82" s="30"/>
    </row>
    <row r="83" spans="2:12" ht="15.75" x14ac:dyDescent="0.25">
      <c r="C83" s="30" t="s">
        <v>230</v>
      </c>
      <c r="D83" s="31">
        <v>5</v>
      </c>
      <c r="E83" s="30">
        <v>2.66</v>
      </c>
      <c r="F83" s="30">
        <v>75</v>
      </c>
      <c r="G83" s="30"/>
      <c r="H83" s="30"/>
      <c r="I83" s="30"/>
      <c r="J83" s="30"/>
      <c r="K83" s="30"/>
      <c r="L83" s="30"/>
    </row>
    <row r="84" spans="2:12" ht="15.75" x14ac:dyDescent="0.25">
      <c r="C84" s="30" t="s">
        <v>231</v>
      </c>
      <c r="D84" s="31">
        <v>6</v>
      </c>
      <c r="E84" s="30">
        <v>1.84</v>
      </c>
      <c r="F84" s="30">
        <v>52</v>
      </c>
      <c r="G84" s="30"/>
      <c r="H84" s="30"/>
      <c r="I84" s="30"/>
      <c r="J84" s="30"/>
      <c r="K84" s="30"/>
      <c r="L84" s="30"/>
    </row>
    <row r="85" spans="2:12" ht="15.75" x14ac:dyDescent="0.25">
      <c r="C85" s="30" t="s">
        <v>232</v>
      </c>
      <c r="D85" s="31" t="s">
        <v>290</v>
      </c>
      <c r="E85" s="30">
        <v>1.45</v>
      </c>
      <c r="F85" s="30">
        <v>41</v>
      </c>
      <c r="G85" s="30"/>
      <c r="H85" s="30"/>
      <c r="I85" s="30"/>
      <c r="J85" s="30"/>
      <c r="K85" s="30"/>
      <c r="L85" s="30"/>
    </row>
    <row r="86" spans="2:12" ht="15.75" x14ac:dyDescent="0.25">
      <c r="B86" s="34" t="s">
        <v>302</v>
      </c>
      <c r="C86" s="30" t="s">
        <v>233</v>
      </c>
      <c r="D86" s="30"/>
      <c r="E86" s="30"/>
      <c r="F86" s="30">
        <v>10650</v>
      </c>
      <c r="G86" s="30"/>
      <c r="H86" s="30"/>
      <c r="I86" s="30"/>
      <c r="J86" s="30"/>
      <c r="K86" s="30"/>
      <c r="L86" s="30"/>
    </row>
    <row r="87" spans="2:12" x14ac:dyDescent="0.2">
      <c r="C87" s="30" t="s">
        <v>234</v>
      </c>
      <c r="D87" s="30"/>
      <c r="E87" s="30">
        <v>52.5</v>
      </c>
      <c r="F87" s="30">
        <v>5586</v>
      </c>
      <c r="G87" s="30"/>
      <c r="H87" s="30"/>
      <c r="I87" s="30"/>
      <c r="J87" s="30"/>
      <c r="K87" s="30"/>
      <c r="L87" s="30"/>
    </row>
    <row r="88" spans="2:12" ht="15.75" x14ac:dyDescent="0.25">
      <c r="C88" s="30" t="s">
        <v>235</v>
      </c>
      <c r="D88" s="31" t="s">
        <v>289</v>
      </c>
      <c r="E88" s="30">
        <v>7.93</v>
      </c>
      <c r="F88" s="30">
        <v>443</v>
      </c>
      <c r="G88" s="30"/>
      <c r="H88" s="30"/>
      <c r="I88" s="30"/>
      <c r="J88" s="30"/>
      <c r="K88" s="30"/>
      <c r="L88" s="30"/>
    </row>
    <row r="89" spans="2:12" ht="15.75" x14ac:dyDescent="0.25">
      <c r="C89" s="30" t="s">
        <v>236</v>
      </c>
      <c r="D89" s="31">
        <v>2</v>
      </c>
      <c r="E89" s="30">
        <v>19.7</v>
      </c>
      <c r="F89" s="30">
        <v>1100</v>
      </c>
      <c r="G89" s="30"/>
      <c r="H89" s="30"/>
      <c r="I89" s="30"/>
      <c r="J89" s="30"/>
      <c r="K89" s="30"/>
      <c r="L89" s="30"/>
    </row>
    <row r="90" spans="2:12" ht="15.75" x14ac:dyDescent="0.25">
      <c r="C90" s="30" t="s">
        <v>237</v>
      </c>
      <c r="D90" s="31">
        <v>3</v>
      </c>
      <c r="E90" s="30">
        <v>30.4</v>
      </c>
      <c r="F90" s="30">
        <v>1696</v>
      </c>
      <c r="G90" s="30"/>
      <c r="H90" s="30"/>
      <c r="I90" s="30"/>
      <c r="J90" s="30"/>
      <c r="K90" s="30"/>
      <c r="L90" s="30"/>
    </row>
    <row r="91" spans="2:12" ht="15.75" x14ac:dyDescent="0.25">
      <c r="C91" s="30" t="s">
        <v>238</v>
      </c>
      <c r="D91" s="31">
        <v>4</v>
      </c>
      <c r="E91" s="30">
        <v>20</v>
      </c>
      <c r="F91" s="30">
        <v>1117</v>
      </c>
      <c r="G91" s="30"/>
      <c r="H91" s="30"/>
      <c r="I91" s="30"/>
      <c r="J91" s="30"/>
      <c r="K91" s="30"/>
      <c r="L91" s="30"/>
    </row>
    <row r="92" spans="2:12" ht="15.75" x14ac:dyDescent="0.25">
      <c r="C92" s="30" t="s">
        <v>239</v>
      </c>
      <c r="D92" s="31">
        <v>5</v>
      </c>
      <c r="E92" s="30">
        <v>13.6</v>
      </c>
      <c r="F92" s="30">
        <v>757</v>
      </c>
      <c r="G92" s="30"/>
      <c r="H92" s="30"/>
      <c r="I92" s="30"/>
      <c r="J92" s="30"/>
      <c r="K92" s="30"/>
      <c r="L92" s="30"/>
    </row>
    <row r="93" spans="2:12" ht="15.75" x14ac:dyDescent="0.25">
      <c r="C93" s="30" t="s">
        <v>240</v>
      </c>
      <c r="D93" s="31">
        <v>6</v>
      </c>
      <c r="E93" s="30">
        <v>5.51</v>
      </c>
      <c r="F93" s="30">
        <v>308</v>
      </c>
      <c r="G93" s="30"/>
      <c r="H93" s="30"/>
      <c r="I93" s="30"/>
      <c r="J93" s="30"/>
      <c r="K93" s="30"/>
      <c r="L93" s="30"/>
    </row>
    <row r="94" spans="2:12" ht="15.75" x14ac:dyDescent="0.25">
      <c r="C94" s="30" t="s">
        <v>241</v>
      </c>
      <c r="D94" s="31" t="s">
        <v>290</v>
      </c>
      <c r="E94" s="30">
        <v>2.95</v>
      </c>
      <c r="F94" s="30">
        <v>165</v>
      </c>
      <c r="G94" s="30"/>
      <c r="H94" s="30"/>
      <c r="I94" s="30"/>
      <c r="J94" s="30"/>
      <c r="K94" s="30"/>
      <c r="L94" s="30"/>
    </row>
    <row r="95" spans="2:12" ht="15.75" x14ac:dyDescent="0.25">
      <c r="C95" s="30"/>
      <c r="D95" s="31"/>
      <c r="E95" s="30"/>
      <c r="F95" s="30"/>
      <c r="G95" s="30"/>
      <c r="H95" s="30"/>
      <c r="I95" s="30"/>
      <c r="J95" s="30"/>
      <c r="K95" s="30"/>
      <c r="L95" s="30"/>
    </row>
    <row r="96" spans="2:12" ht="15.75" x14ac:dyDescent="0.25">
      <c r="B96" s="34" t="s">
        <v>303</v>
      </c>
      <c r="C96" s="30" t="s">
        <v>251</v>
      </c>
      <c r="D96" s="30"/>
      <c r="E96" s="30"/>
      <c r="F96" s="30">
        <v>11844</v>
      </c>
      <c r="G96" s="30"/>
      <c r="H96" s="30"/>
      <c r="I96" s="30"/>
      <c r="J96" s="30"/>
      <c r="K96" s="30"/>
      <c r="L96" s="30"/>
    </row>
    <row r="97" spans="2:12" x14ac:dyDescent="0.2">
      <c r="C97" s="30" t="s">
        <v>252</v>
      </c>
      <c r="D97" s="30"/>
      <c r="E97" s="30">
        <v>5.8</v>
      </c>
      <c r="F97" s="30">
        <v>687</v>
      </c>
      <c r="G97" s="30"/>
      <c r="H97" s="30"/>
      <c r="I97" s="30"/>
      <c r="J97" s="30"/>
      <c r="K97" s="30"/>
      <c r="L97" s="30"/>
    </row>
    <row r="98" spans="2:12" x14ac:dyDescent="0.2">
      <c r="C98" s="30" t="s">
        <v>253</v>
      </c>
      <c r="D98" s="30"/>
      <c r="E98" s="30">
        <v>53.4</v>
      </c>
      <c r="F98" s="30">
        <v>6320</v>
      </c>
      <c r="G98" s="30"/>
      <c r="H98" s="30"/>
      <c r="I98" s="30"/>
      <c r="J98" s="30"/>
      <c r="K98" s="30"/>
      <c r="L98" s="30"/>
    </row>
    <row r="99" spans="2:12" ht="15.75" x14ac:dyDescent="0.25">
      <c r="C99" s="30" t="s">
        <v>254</v>
      </c>
      <c r="D99" s="31" t="s">
        <v>289</v>
      </c>
      <c r="E99" s="30">
        <v>2.0099999999999998</v>
      </c>
      <c r="F99" s="30">
        <v>127</v>
      </c>
      <c r="G99" s="30"/>
      <c r="H99" s="30"/>
      <c r="I99" s="30"/>
      <c r="J99" s="30"/>
      <c r="K99" s="30"/>
      <c r="L99" s="30"/>
    </row>
    <row r="100" spans="2:12" ht="15.75" x14ac:dyDescent="0.25">
      <c r="C100" s="30" t="s">
        <v>255</v>
      </c>
      <c r="D100" s="31">
        <v>2</v>
      </c>
      <c r="E100" s="30">
        <v>4.29</v>
      </c>
      <c r="F100" s="30">
        <v>271</v>
      </c>
      <c r="G100" s="30"/>
      <c r="H100" s="30"/>
      <c r="I100" s="30"/>
      <c r="J100" s="30"/>
      <c r="K100" s="30"/>
      <c r="L100" s="30"/>
    </row>
    <row r="101" spans="2:12" ht="15.75" x14ac:dyDescent="0.25">
      <c r="C101" s="30" t="s">
        <v>256</v>
      </c>
      <c r="D101" s="31">
        <v>3</v>
      </c>
      <c r="E101" s="30">
        <v>10.3</v>
      </c>
      <c r="F101" s="30">
        <v>653</v>
      </c>
      <c r="G101" s="30"/>
      <c r="H101" s="30"/>
      <c r="I101" s="30"/>
      <c r="J101" s="30"/>
      <c r="K101" s="30"/>
      <c r="L101" s="30"/>
    </row>
    <row r="102" spans="2:12" ht="15.75" x14ac:dyDescent="0.25">
      <c r="C102" s="30" t="s">
        <v>257</v>
      </c>
      <c r="D102" s="31">
        <v>4</v>
      </c>
      <c r="E102" s="30">
        <v>20</v>
      </c>
      <c r="F102" s="30">
        <v>1267</v>
      </c>
      <c r="G102" s="30"/>
      <c r="H102" s="30"/>
      <c r="I102" s="30"/>
      <c r="J102" s="30"/>
      <c r="K102" s="30"/>
      <c r="L102" s="30"/>
    </row>
    <row r="103" spans="2:12" ht="15.75" x14ac:dyDescent="0.25">
      <c r="C103" s="30" t="s">
        <v>258</v>
      </c>
      <c r="D103" s="31">
        <v>5</v>
      </c>
      <c r="E103" s="30">
        <v>31.2</v>
      </c>
      <c r="F103" s="30">
        <v>1970</v>
      </c>
      <c r="G103" s="30"/>
      <c r="H103" s="30"/>
      <c r="I103" s="30"/>
      <c r="J103" s="30"/>
      <c r="K103" s="30"/>
      <c r="L103" s="30"/>
    </row>
    <row r="104" spans="2:12" ht="15.75" x14ac:dyDescent="0.25">
      <c r="C104" s="30" t="s">
        <v>259</v>
      </c>
      <c r="D104" s="31">
        <v>6</v>
      </c>
      <c r="E104" s="30">
        <v>23.6</v>
      </c>
      <c r="F104" s="30">
        <v>1489</v>
      </c>
      <c r="G104" s="30"/>
      <c r="H104" s="30"/>
      <c r="I104" s="30"/>
      <c r="J104" s="30"/>
      <c r="K104" s="30"/>
      <c r="L104" s="30"/>
    </row>
    <row r="105" spans="2:12" ht="15.75" x14ac:dyDescent="0.25">
      <c r="C105" s="30" t="s">
        <v>260</v>
      </c>
      <c r="D105" s="31" t="s">
        <v>290</v>
      </c>
      <c r="E105" s="30">
        <v>8.59</v>
      </c>
      <c r="F105" s="30">
        <v>543</v>
      </c>
      <c r="G105" s="30"/>
      <c r="H105" s="30"/>
      <c r="I105" s="30"/>
      <c r="J105" s="30"/>
      <c r="K105" s="30"/>
      <c r="L105" s="30"/>
    </row>
    <row r="106" spans="2:12" ht="15.75" x14ac:dyDescent="0.25">
      <c r="B106" s="34" t="s">
        <v>304</v>
      </c>
      <c r="C106" s="30" t="s">
        <v>261</v>
      </c>
      <c r="D106" s="30"/>
      <c r="E106" s="30"/>
      <c r="F106" s="30">
        <v>11258</v>
      </c>
      <c r="G106" s="30"/>
      <c r="H106" s="30"/>
      <c r="I106" s="30"/>
      <c r="J106" s="30"/>
      <c r="K106" s="30"/>
      <c r="L106" s="30"/>
    </row>
    <row r="107" spans="2:12" x14ac:dyDescent="0.2">
      <c r="C107" s="30" t="s">
        <v>262</v>
      </c>
      <c r="D107" s="30"/>
      <c r="E107" s="30">
        <v>6.36</v>
      </c>
      <c r="F107" s="30">
        <v>716</v>
      </c>
      <c r="G107" s="30"/>
      <c r="H107" s="30"/>
      <c r="I107" s="30"/>
      <c r="J107" s="30"/>
      <c r="K107" s="30"/>
      <c r="L107" s="30"/>
    </row>
    <row r="108" spans="2:12" x14ac:dyDescent="0.2">
      <c r="C108" s="30" t="s">
        <v>263</v>
      </c>
      <c r="D108" s="30"/>
      <c r="E108" s="30">
        <v>66.2</v>
      </c>
      <c r="F108" s="30">
        <v>7450</v>
      </c>
      <c r="G108" s="30"/>
      <c r="H108" s="30"/>
      <c r="I108" s="30"/>
      <c r="J108" s="30"/>
      <c r="K108" s="30"/>
      <c r="L108" s="30"/>
    </row>
    <row r="109" spans="2:12" ht="15.75" x14ac:dyDescent="0.25">
      <c r="C109" s="30" t="s">
        <v>264</v>
      </c>
      <c r="D109" s="31" t="s">
        <v>289</v>
      </c>
      <c r="E109" s="30">
        <v>1.69</v>
      </c>
      <c r="F109" s="30">
        <v>126</v>
      </c>
      <c r="G109" s="30"/>
      <c r="H109" s="30"/>
      <c r="I109" s="30"/>
      <c r="J109" s="30"/>
      <c r="K109" s="30"/>
      <c r="L109" s="30"/>
    </row>
    <row r="110" spans="2:12" ht="15.75" x14ac:dyDescent="0.25">
      <c r="C110" s="30" t="s">
        <v>265</v>
      </c>
      <c r="D110" s="31">
        <v>2</v>
      </c>
      <c r="E110" s="30">
        <v>3.45</v>
      </c>
      <c r="F110" s="30">
        <v>257</v>
      </c>
      <c r="G110" s="30"/>
      <c r="H110" s="30"/>
      <c r="I110" s="30"/>
      <c r="J110" s="30"/>
      <c r="K110" s="30"/>
      <c r="L110" s="30"/>
    </row>
    <row r="111" spans="2:12" ht="15.75" x14ac:dyDescent="0.25">
      <c r="C111" s="30" t="s">
        <v>266</v>
      </c>
      <c r="D111" s="31">
        <v>3</v>
      </c>
      <c r="E111" s="30">
        <v>11</v>
      </c>
      <c r="F111" s="30">
        <v>819</v>
      </c>
      <c r="G111" s="30"/>
      <c r="H111" s="30"/>
      <c r="I111" s="30"/>
      <c r="J111" s="30"/>
      <c r="K111" s="30"/>
      <c r="L111" s="30"/>
    </row>
    <row r="112" spans="2:12" ht="15.75" x14ac:dyDescent="0.25">
      <c r="C112" s="30" t="s">
        <v>267</v>
      </c>
      <c r="D112" s="31">
        <v>4</v>
      </c>
      <c r="E112" s="30">
        <v>22.3</v>
      </c>
      <c r="F112" s="30">
        <v>1662</v>
      </c>
      <c r="G112" s="30"/>
      <c r="H112" s="30"/>
      <c r="I112" s="30"/>
      <c r="J112" s="30"/>
      <c r="K112" s="30"/>
      <c r="L112" s="30"/>
    </row>
    <row r="113" spans="2:12" ht="15.75" x14ac:dyDescent="0.25">
      <c r="C113" s="30" t="s">
        <v>268</v>
      </c>
      <c r="D113" s="31">
        <v>5</v>
      </c>
      <c r="E113" s="30">
        <v>31.2</v>
      </c>
      <c r="F113" s="30">
        <v>2325</v>
      </c>
      <c r="G113" s="30"/>
      <c r="H113" s="30"/>
      <c r="I113" s="30"/>
      <c r="J113" s="30"/>
      <c r="K113" s="30"/>
      <c r="L113" s="30"/>
    </row>
    <row r="114" spans="2:12" ht="15.75" x14ac:dyDescent="0.25">
      <c r="C114" s="30" t="s">
        <v>269</v>
      </c>
      <c r="D114" s="31">
        <v>6</v>
      </c>
      <c r="E114" s="30">
        <v>22.3</v>
      </c>
      <c r="F114" s="30">
        <v>1658</v>
      </c>
      <c r="G114" s="30"/>
      <c r="H114" s="30"/>
      <c r="I114" s="30"/>
      <c r="J114" s="30"/>
      <c r="K114" s="30"/>
      <c r="L114" s="30"/>
    </row>
    <row r="115" spans="2:12" ht="15.75" x14ac:dyDescent="0.25">
      <c r="C115" s="30" t="s">
        <v>270</v>
      </c>
      <c r="D115" s="31" t="s">
        <v>290</v>
      </c>
      <c r="E115" s="30">
        <v>8.09</v>
      </c>
      <c r="F115" s="30">
        <v>603</v>
      </c>
      <c r="G115" s="30"/>
      <c r="H115" s="30"/>
      <c r="I115" s="30"/>
      <c r="J115" s="30"/>
      <c r="K115" s="30"/>
      <c r="L115" s="30"/>
    </row>
    <row r="116" spans="2:12" ht="15.75" x14ac:dyDescent="0.25">
      <c r="B116" s="34" t="s">
        <v>305</v>
      </c>
      <c r="C116" s="30" t="s">
        <v>242</v>
      </c>
      <c r="D116" s="30"/>
      <c r="E116" s="30"/>
      <c r="F116" s="30">
        <v>12173</v>
      </c>
      <c r="G116" s="30"/>
      <c r="H116" s="30"/>
      <c r="I116" s="30"/>
      <c r="J116" s="30"/>
      <c r="K116" s="30"/>
      <c r="L116" s="30"/>
    </row>
    <row r="117" spans="2:12" x14ac:dyDescent="0.2">
      <c r="C117" s="30" t="s">
        <v>243</v>
      </c>
      <c r="D117" s="30"/>
      <c r="E117" s="30">
        <v>53.9</v>
      </c>
      <c r="F117" s="30">
        <v>6558</v>
      </c>
      <c r="G117" s="30"/>
      <c r="H117" s="30"/>
      <c r="I117" s="30"/>
      <c r="J117" s="30"/>
      <c r="K117" s="30"/>
      <c r="L117" s="30"/>
    </row>
    <row r="118" spans="2:12" ht="15.75" x14ac:dyDescent="0.25">
      <c r="C118" s="30" t="s">
        <v>244</v>
      </c>
      <c r="D118" s="31" t="s">
        <v>289</v>
      </c>
      <c r="E118" s="30">
        <v>2.0699999999999998</v>
      </c>
      <c r="F118" s="30">
        <v>136</v>
      </c>
      <c r="G118" s="30"/>
      <c r="H118" s="30"/>
      <c r="I118" s="30"/>
      <c r="J118" s="30"/>
      <c r="K118" s="30"/>
      <c r="L118" s="30"/>
    </row>
    <row r="119" spans="2:12" ht="15.75" x14ac:dyDescent="0.25">
      <c r="C119" s="30" t="s">
        <v>245</v>
      </c>
      <c r="D119" s="31">
        <v>2</v>
      </c>
      <c r="E119" s="30">
        <v>3.63</v>
      </c>
      <c r="F119" s="30">
        <v>238</v>
      </c>
      <c r="G119" s="30"/>
      <c r="H119" s="30"/>
      <c r="I119" s="30"/>
      <c r="J119" s="30"/>
      <c r="K119" s="30"/>
      <c r="L119" s="30"/>
    </row>
    <row r="120" spans="2:12" ht="15.75" x14ac:dyDescent="0.25">
      <c r="C120" s="30" t="s">
        <v>246</v>
      </c>
      <c r="D120" s="31">
        <v>3</v>
      </c>
      <c r="E120" s="30">
        <v>10.8</v>
      </c>
      <c r="F120" s="30">
        <v>709</v>
      </c>
      <c r="G120" s="30"/>
      <c r="H120" s="30"/>
      <c r="I120" s="30"/>
      <c r="J120" s="30"/>
      <c r="K120" s="30"/>
      <c r="L120" s="30"/>
    </row>
    <row r="121" spans="2:12" ht="15.75" x14ac:dyDescent="0.25">
      <c r="C121" s="30" t="s">
        <v>247</v>
      </c>
      <c r="D121" s="31">
        <v>4</v>
      </c>
      <c r="E121" s="30">
        <v>21</v>
      </c>
      <c r="F121" s="30">
        <v>1378</v>
      </c>
      <c r="G121" s="30"/>
      <c r="H121" s="30"/>
      <c r="I121" s="30"/>
      <c r="J121" s="30"/>
      <c r="K121" s="30"/>
      <c r="L121" s="30"/>
    </row>
    <row r="122" spans="2:12" ht="15.75" x14ac:dyDescent="0.25">
      <c r="C122" s="30" t="s">
        <v>248</v>
      </c>
      <c r="D122" s="31">
        <v>5</v>
      </c>
      <c r="E122" s="30">
        <v>32.5</v>
      </c>
      <c r="F122" s="30">
        <v>2130</v>
      </c>
      <c r="G122" s="30"/>
      <c r="H122" s="30"/>
      <c r="I122" s="30"/>
      <c r="J122" s="30"/>
      <c r="K122" s="30"/>
      <c r="L122" s="30"/>
    </row>
    <row r="123" spans="2:12" ht="15.75" x14ac:dyDescent="0.25">
      <c r="C123" s="30" t="s">
        <v>249</v>
      </c>
      <c r="D123" s="31">
        <v>6</v>
      </c>
      <c r="E123" s="30">
        <v>21.6</v>
      </c>
      <c r="F123" s="30">
        <v>1416</v>
      </c>
      <c r="G123" s="30"/>
      <c r="H123" s="30"/>
      <c r="I123" s="30"/>
      <c r="J123" s="30"/>
      <c r="K123" s="30"/>
      <c r="L123" s="30"/>
    </row>
    <row r="124" spans="2:12" ht="15.75" x14ac:dyDescent="0.25">
      <c r="C124" s="30" t="s">
        <v>250</v>
      </c>
      <c r="D124" s="31" t="s">
        <v>290</v>
      </c>
      <c r="E124" s="30">
        <v>8.4</v>
      </c>
      <c r="F124" s="30">
        <v>551</v>
      </c>
      <c r="G124" s="30"/>
      <c r="H124" s="30"/>
      <c r="I124" s="30"/>
      <c r="J124" s="30"/>
      <c r="K124" s="30"/>
      <c r="L124" s="30"/>
    </row>
    <row r="125" spans="2:12" ht="15.75" x14ac:dyDescent="0.25">
      <c r="B125" s="34" t="s">
        <v>306</v>
      </c>
      <c r="C125" s="30" t="s">
        <v>271</v>
      </c>
      <c r="D125" s="30"/>
      <c r="E125" s="30"/>
      <c r="F125" s="30">
        <v>11704</v>
      </c>
      <c r="G125" s="30"/>
      <c r="H125" s="30"/>
      <c r="I125" s="30"/>
      <c r="J125" s="30"/>
      <c r="K125" s="30"/>
      <c r="L125" s="30"/>
    </row>
    <row r="126" spans="2:12" x14ac:dyDescent="0.2">
      <c r="C126" s="30" t="s">
        <v>272</v>
      </c>
      <c r="D126" s="30"/>
      <c r="E126" s="30">
        <v>58.7</v>
      </c>
      <c r="F126" s="30">
        <v>6873</v>
      </c>
      <c r="G126" s="30"/>
      <c r="H126" s="30"/>
      <c r="I126" s="30"/>
      <c r="J126" s="30"/>
      <c r="K126" s="30"/>
      <c r="L126" s="30"/>
    </row>
    <row r="127" spans="2:12" ht="15.75" x14ac:dyDescent="0.25">
      <c r="C127" s="30" t="s">
        <v>273</v>
      </c>
      <c r="D127" s="31" t="s">
        <v>289</v>
      </c>
      <c r="E127" s="30">
        <v>1.83</v>
      </c>
      <c r="F127" s="30">
        <v>126</v>
      </c>
      <c r="G127" s="30"/>
      <c r="H127" s="30"/>
      <c r="I127" s="30"/>
      <c r="J127" s="30"/>
      <c r="K127" s="30"/>
      <c r="L127" s="30"/>
    </row>
    <row r="128" spans="2:12" ht="15.75" x14ac:dyDescent="0.25">
      <c r="C128" s="30" t="s">
        <v>274</v>
      </c>
      <c r="D128" s="31">
        <v>2</v>
      </c>
      <c r="E128" s="30">
        <v>4.55</v>
      </c>
      <c r="F128" s="30">
        <v>313</v>
      </c>
      <c r="G128" s="30"/>
      <c r="H128" s="30"/>
      <c r="I128" s="30"/>
      <c r="J128" s="30"/>
      <c r="K128" s="30"/>
      <c r="L128" s="30"/>
    </row>
    <row r="129" spans="2:12" ht="15.75" x14ac:dyDescent="0.25">
      <c r="C129" s="30" t="s">
        <v>275</v>
      </c>
      <c r="D129" s="31">
        <v>3</v>
      </c>
      <c r="E129" s="30">
        <v>11.7</v>
      </c>
      <c r="F129" s="30">
        <v>804</v>
      </c>
      <c r="G129" s="30"/>
      <c r="H129" s="30"/>
      <c r="I129" s="30"/>
      <c r="J129" s="30"/>
      <c r="K129" s="30"/>
      <c r="L129" s="30"/>
    </row>
    <row r="130" spans="2:12" ht="15.75" x14ac:dyDescent="0.25">
      <c r="C130" s="30" t="s">
        <v>276</v>
      </c>
      <c r="D130" s="31">
        <v>4</v>
      </c>
      <c r="E130" s="30">
        <v>21.6</v>
      </c>
      <c r="F130" s="30">
        <v>1485</v>
      </c>
      <c r="G130" s="30"/>
      <c r="H130" s="30"/>
      <c r="I130" s="30"/>
      <c r="J130" s="30"/>
      <c r="K130" s="30"/>
      <c r="L130" s="30"/>
    </row>
    <row r="131" spans="2:12" ht="15.75" x14ac:dyDescent="0.25">
      <c r="C131" s="30" t="s">
        <v>277</v>
      </c>
      <c r="D131" s="31">
        <v>5</v>
      </c>
      <c r="E131" s="30">
        <v>30</v>
      </c>
      <c r="F131" s="30">
        <v>2065</v>
      </c>
      <c r="G131" s="30"/>
      <c r="H131" s="30"/>
      <c r="I131" s="30"/>
      <c r="J131" s="30"/>
      <c r="K131" s="30"/>
      <c r="L131" s="30"/>
    </row>
    <row r="132" spans="2:12" ht="15.75" x14ac:dyDescent="0.25">
      <c r="C132" s="30" t="s">
        <v>278</v>
      </c>
      <c r="D132" s="31">
        <v>6</v>
      </c>
      <c r="E132" s="30">
        <v>21</v>
      </c>
      <c r="F132" s="30">
        <v>1444</v>
      </c>
      <c r="G132" s="30"/>
      <c r="H132" s="30"/>
      <c r="I132" s="30"/>
      <c r="J132" s="30"/>
      <c r="K132" s="30"/>
      <c r="L132" s="30"/>
    </row>
    <row r="133" spans="2:12" ht="15.75" x14ac:dyDescent="0.25">
      <c r="C133" s="30" t="s">
        <v>279</v>
      </c>
      <c r="D133" s="31" t="s">
        <v>290</v>
      </c>
      <c r="E133" s="30">
        <v>9.25</v>
      </c>
      <c r="F133" s="30">
        <v>636</v>
      </c>
      <c r="G133" s="30"/>
      <c r="H133" s="30"/>
      <c r="I133" s="30"/>
      <c r="J133" s="30"/>
      <c r="K133" s="30"/>
      <c r="L133" s="30"/>
    </row>
    <row r="134" spans="2:12" ht="15.75" x14ac:dyDescent="0.25">
      <c r="B134" s="34" t="s">
        <v>307</v>
      </c>
      <c r="C134" s="30" t="s">
        <v>280</v>
      </c>
      <c r="D134" s="30"/>
      <c r="E134" s="30"/>
      <c r="F134" s="30">
        <v>10618</v>
      </c>
      <c r="G134" s="30"/>
      <c r="H134" s="30"/>
      <c r="I134" s="30"/>
      <c r="J134" s="30"/>
      <c r="K134" s="30"/>
      <c r="L134" s="30"/>
    </row>
    <row r="135" spans="2:12" x14ac:dyDescent="0.2">
      <c r="C135" s="30" t="s">
        <v>281</v>
      </c>
      <c r="D135" s="30"/>
      <c r="E135" s="30">
        <v>61</v>
      </c>
      <c r="F135" s="30">
        <v>6474</v>
      </c>
      <c r="G135" s="30"/>
      <c r="H135" s="30"/>
      <c r="I135" s="30"/>
      <c r="J135" s="30"/>
      <c r="K135" s="30"/>
      <c r="L135" s="30"/>
    </row>
    <row r="136" spans="2:12" ht="15.75" x14ac:dyDescent="0.25">
      <c r="C136" s="30" t="s">
        <v>282</v>
      </c>
      <c r="D136" s="31" t="s">
        <v>289</v>
      </c>
      <c r="E136" s="30">
        <v>5.55</v>
      </c>
      <c r="F136" s="30">
        <v>359</v>
      </c>
      <c r="G136" s="30"/>
      <c r="H136" s="30"/>
      <c r="I136" s="30"/>
      <c r="J136" s="30"/>
      <c r="K136" s="30"/>
      <c r="L136" s="30"/>
    </row>
    <row r="137" spans="2:12" ht="15.75" x14ac:dyDescent="0.25">
      <c r="C137" s="30" t="s">
        <v>283</v>
      </c>
      <c r="D137" s="31">
        <v>2</v>
      </c>
      <c r="E137" s="30">
        <v>15.3</v>
      </c>
      <c r="F137" s="30">
        <v>991</v>
      </c>
      <c r="G137" s="30"/>
      <c r="H137" s="30"/>
      <c r="I137" s="30"/>
      <c r="J137" s="30"/>
      <c r="K137" s="30"/>
      <c r="L137" s="30"/>
    </row>
    <row r="138" spans="2:12" ht="15.75" x14ac:dyDescent="0.25">
      <c r="C138" s="30" t="s">
        <v>284</v>
      </c>
      <c r="D138" s="31">
        <v>3</v>
      </c>
      <c r="E138" s="30">
        <v>24.2</v>
      </c>
      <c r="F138" s="30">
        <v>1564</v>
      </c>
      <c r="G138" s="30"/>
      <c r="H138" s="30"/>
      <c r="I138" s="30"/>
      <c r="J138" s="30"/>
      <c r="K138" s="30"/>
      <c r="L138" s="30"/>
    </row>
    <row r="139" spans="2:12" ht="15.75" x14ac:dyDescent="0.25">
      <c r="C139" s="30" t="s">
        <v>285</v>
      </c>
      <c r="D139" s="31">
        <v>4</v>
      </c>
      <c r="E139" s="30">
        <v>21.1</v>
      </c>
      <c r="F139" s="30">
        <v>1369</v>
      </c>
      <c r="G139" s="30"/>
      <c r="H139" s="30"/>
      <c r="I139" s="30"/>
      <c r="J139" s="30"/>
      <c r="K139" s="30"/>
      <c r="L139" s="30"/>
    </row>
    <row r="140" spans="2:12" ht="15.75" x14ac:dyDescent="0.25">
      <c r="C140" s="30" t="s">
        <v>286</v>
      </c>
      <c r="D140" s="31">
        <v>5</v>
      </c>
      <c r="E140" s="30">
        <v>18.399999999999999</v>
      </c>
      <c r="F140" s="30">
        <v>1194</v>
      </c>
      <c r="G140" s="30"/>
      <c r="H140" s="30"/>
      <c r="I140" s="30"/>
      <c r="J140" s="30"/>
      <c r="K140" s="30"/>
      <c r="L140" s="30"/>
    </row>
    <row r="141" spans="2:12" ht="15.75" x14ac:dyDescent="0.25">
      <c r="C141" s="30" t="s">
        <v>287</v>
      </c>
      <c r="D141" s="31">
        <v>6</v>
      </c>
      <c r="E141" s="30">
        <v>10.8</v>
      </c>
      <c r="F141" s="30">
        <v>697</v>
      </c>
      <c r="G141" s="30"/>
      <c r="H141" s="30"/>
      <c r="I141" s="30"/>
      <c r="J141" s="30"/>
      <c r="K141" s="30"/>
      <c r="L141" s="30"/>
    </row>
    <row r="142" spans="2:12" ht="15.75" x14ac:dyDescent="0.25">
      <c r="C142" s="30" t="s">
        <v>288</v>
      </c>
      <c r="D142" s="31" t="s">
        <v>290</v>
      </c>
      <c r="E142" s="30">
        <v>4.63</v>
      </c>
      <c r="F142" s="30">
        <v>300</v>
      </c>
      <c r="G142" s="30"/>
      <c r="H142" s="30"/>
      <c r="I142" s="30"/>
      <c r="J142" s="30"/>
      <c r="K142" s="30"/>
      <c r="L142" s="30"/>
    </row>
    <row r="143" spans="2:12" x14ac:dyDescent="0.2"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2:12" x14ac:dyDescent="0.2"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3:12" x14ac:dyDescent="0.2"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3:12" ht="15.75" x14ac:dyDescent="0.25">
      <c r="C146" s="30"/>
      <c r="D146" s="31"/>
      <c r="E146" s="30"/>
      <c r="F146" s="30"/>
      <c r="G146" s="30"/>
      <c r="H146" s="30"/>
      <c r="I146" s="30"/>
      <c r="J146" s="30"/>
      <c r="K146" s="30"/>
      <c r="L146" s="30"/>
    </row>
    <row r="147" spans="3:12" ht="15.75" x14ac:dyDescent="0.25">
      <c r="C147" s="30"/>
      <c r="D147" s="31"/>
      <c r="E147" s="30"/>
      <c r="F147" s="30"/>
      <c r="G147" s="30"/>
      <c r="H147" s="30"/>
      <c r="I147" s="30"/>
      <c r="J147" s="30"/>
      <c r="K147" s="30"/>
      <c r="L147" s="30"/>
    </row>
    <row r="148" spans="3:12" ht="15.75" x14ac:dyDescent="0.25">
      <c r="C148" s="30"/>
      <c r="D148" s="31"/>
      <c r="E148" s="30"/>
      <c r="F148" s="30"/>
      <c r="G148" s="30"/>
      <c r="H148" s="30"/>
      <c r="I148" s="30"/>
      <c r="J148" s="30"/>
      <c r="K148" s="30"/>
      <c r="L148" s="30"/>
    </row>
    <row r="149" spans="3:12" ht="15.75" x14ac:dyDescent="0.25">
      <c r="C149" s="30"/>
      <c r="D149" s="31"/>
      <c r="E149" s="30"/>
      <c r="F149" s="30"/>
      <c r="G149" s="30"/>
      <c r="H149" s="30"/>
      <c r="I149" s="30"/>
      <c r="J149" s="30"/>
      <c r="K149" s="30"/>
      <c r="L149" s="30"/>
    </row>
    <row r="150" spans="3:12" ht="15.75" x14ac:dyDescent="0.25">
      <c r="C150" s="30"/>
      <c r="D150" s="31"/>
      <c r="E150" s="30"/>
      <c r="F150" s="30"/>
      <c r="G150" s="30"/>
      <c r="H150" s="30"/>
      <c r="I150" s="30"/>
      <c r="J150" s="30"/>
      <c r="K150" s="30"/>
      <c r="L150" s="30"/>
    </row>
    <row r="151" spans="3:12" ht="15.75" x14ac:dyDescent="0.25">
      <c r="C151" s="30"/>
      <c r="D151" s="31"/>
      <c r="E151" s="30"/>
      <c r="F151" s="30"/>
      <c r="G151" s="30"/>
      <c r="H151" s="30"/>
      <c r="I151" s="30"/>
      <c r="J151" s="30"/>
      <c r="K151" s="30"/>
      <c r="L151" s="30"/>
    </row>
    <row r="152" spans="3:12" ht="15.75" x14ac:dyDescent="0.25">
      <c r="C152" s="30"/>
      <c r="D152" s="31"/>
      <c r="E152" s="30"/>
      <c r="F152" s="30"/>
      <c r="G152" s="30"/>
      <c r="H152" s="30"/>
      <c r="I152" s="30"/>
      <c r="J152" s="30"/>
      <c r="K152" s="30"/>
      <c r="L152" s="30"/>
    </row>
  </sheetData>
  <mergeCells count="4">
    <mergeCell ref="A2:B2"/>
    <mergeCell ref="K5:L5"/>
    <mergeCell ref="M5:N5"/>
    <mergeCell ref="O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516D9-988F-3346-BF79-74E7FC1E6014}">
  <dimension ref="A2:P33"/>
  <sheetViews>
    <sheetView topLeftCell="F1" workbookViewId="0">
      <selection activeCell="N20" sqref="N20"/>
    </sheetView>
  </sheetViews>
  <sheetFormatPr defaultColWidth="11" defaultRowHeight="15.75" x14ac:dyDescent="0.25"/>
  <cols>
    <col min="1" max="1" width="12.375" bestFit="1" customWidth="1"/>
    <col min="3" max="3" width="39" customWidth="1"/>
    <col min="4" max="4" width="4.125" bestFit="1" customWidth="1"/>
    <col min="8" max="8" width="19.125" customWidth="1"/>
    <col min="13" max="13" width="13.375" bestFit="1" customWidth="1"/>
    <col min="14" max="14" width="10.875" customWidth="1"/>
  </cols>
  <sheetData>
    <row r="2" spans="1:16" x14ac:dyDescent="0.25">
      <c r="C2" t="s">
        <v>319</v>
      </c>
    </row>
    <row r="4" spans="1:16" x14ac:dyDescent="0.25">
      <c r="A4" s="40" t="s">
        <v>292</v>
      </c>
      <c r="B4" s="34" t="s">
        <v>293</v>
      </c>
      <c r="C4" s="30" t="s">
        <v>152</v>
      </c>
      <c r="D4" s="30"/>
      <c r="E4" s="30"/>
      <c r="F4" s="30">
        <v>12139</v>
      </c>
      <c r="G4" s="30"/>
    </row>
    <row r="5" spans="1:16" x14ac:dyDescent="0.25">
      <c r="B5" s="28"/>
      <c r="C5" s="30" t="s">
        <v>153</v>
      </c>
      <c r="D5" s="30"/>
      <c r="E5" s="30">
        <v>69</v>
      </c>
      <c r="F5" s="30">
        <v>8371</v>
      </c>
      <c r="G5" s="30"/>
      <c r="H5" t="s">
        <v>4</v>
      </c>
      <c r="I5">
        <f>F6+(F7/2)+(F8/4)+(F9/8)+(F10/16)+(F11/32)+(F12/64)</f>
        <v>1094.9375</v>
      </c>
    </row>
    <row r="6" spans="1:16" x14ac:dyDescent="0.25">
      <c r="B6" s="28"/>
      <c r="C6" s="30" t="s">
        <v>154</v>
      </c>
      <c r="D6" s="31" t="s">
        <v>289</v>
      </c>
      <c r="E6" s="30">
        <v>2.04</v>
      </c>
      <c r="F6" s="30">
        <v>171</v>
      </c>
      <c r="G6" s="30"/>
      <c r="H6" t="s">
        <v>6</v>
      </c>
      <c r="I6">
        <f>(F7/2)*1+(F8/4)*2+(F9/8)*3+(F10/16)*4+(F11/32)*5+(F12/64)*6</f>
        <v>2410.03125</v>
      </c>
    </row>
    <row r="7" spans="1:16" x14ac:dyDescent="0.25">
      <c r="B7" s="28"/>
      <c r="C7" s="30" t="s">
        <v>155</v>
      </c>
      <c r="D7" s="31">
        <v>2</v>
      </c>
      <c r="E7" s="30">
        <v>4.71</v>
      </c>
      <c r="F7" s="30">
        <v>394</v>
      </c>
      <c r="G7" s="30"/>
      <c r="H7" t="s">
        <v>8</v>
      </c>
      <c r="I7">
        <f>I5-F6</f>
        <v>923.9375</v>
      </c>
      <c r="N7" t="s">
        <v>318</v>
      </c>
    </row>
    <row r="8" spans="1:16" x14ac:dyDescent="0.25">
      <c r="B8" s="28"/>
      <c r="C8" s="30" t="s">
        <v>156</v>
      </c>
      <c r="D8" s="31">
        <v>3</v>
      </c>
      <c r="E8" s="30">
        <v>12.4</v>
      </c>
      <c r="F8" s="30">
        <v>1035</v>
      </c>
      <c r="G8" s="30"/>
      <c r="H8" t="s">
        <v>10</v>
      </c>
      <c r="I8">
        <f>I6/I5</f>
        <v>2.2010674125235457</v>
      </c>
      <c r="N8" s="43" t="s">
        <v>2</v>
      </c>
      <c r="O8" s="43" t="s">
        <v>98</v>
      </c>
      <c r="P8" s="43" t="s">
        <v>308</v>
      </c>
    </row>
    <row r="9" spans="1:16" x14ac:dyDescent="0.25">
      <c r="B9" s="28"/>
      <c r="C9" s="30" t="s">
        <v>157</v>
      </c>
      <c r="D9" s="31">
        <v>4</v>
      </c>
      <c r="E9" s="30">
        <v>23.4</v>
      </c>
      <c r="F9" s="30">
        <v>1958</v>
      </c>
      <c r="G9" s="30"/>
      <c r="H9" t="s">
        <v>12</v>
      </c>
      <c r="I9">
        <f>I6/I7</f>
        <v>2.6084353649462222</v>
      </c>
      <c r="M9" t="s">
        <v>292</v>
      </c>
      <c r="N9" s="41">
        <v>2.4300000000000002</v>
      </c>
      <c r="O9" s="41">
        <v>1.49</v>
      </c>
      <c r="P9" s="41">
        <v>2.46</v>
      </c>
    </row>
    <row r="10" spans="1:16" x14ac:dyDescent="0.25">
      <c r="B10" s="28"/>
      <c r="C10" s="30" t="s">
        <v>158</v>
      </c>
      <c r="D10" s="31">
        <v>5</v>
      </c>
      <c r="E10" s="30">
        <v>31.7</v>
      </c>
      <c r="F10" s="30">
        <v>2652</v>
      </c>
      <c r="G10" s="30"/>
      <c r="M10" t="s">
        <v>312</v>
      </c>
      <c r="N10" s="41">
        <v>2.38</v>
      </c>
      <c r="O10" s="41">
        <v>1.9</v>
      </c>
      <c r="P10" s="41">
        <v>2.4900000000000002</v>
      </c>
    </row>
    <row r="11" spans="1:16" x14ac:dyDescent="0.25">
      <c r="B11" s="28"/>
      <c r="C11" s="30" t="s">
        <v>159</v>
      </c>
      <c r="D11" s="31">
        <v>6</v>
      </c>
      <c r="E11" s="30">
        <v>18.3</v>
      </c>
      <c r="F11" s="30">
        <v>1531</v>
      </c>
      <c r="G11" s="30"/>
      <c r="M11" t="s">
        <v>313</v>
      </c>
      <c r="N11" s="41">
        <v>2.4700000000000002</v>
      </c>
      <c r="O11" s="41">
        <v>1.1200000000000001</v>
      </c>
      <c r="P11" s="41">
        <v>1.07</v>
      </c>
    </row>
    <row r="12" spans="1:16" x14ac:dyDescent="0.25">
      <c r="B12" s="28"/>
      <c r="C12" s="30" t="s">
        <v>160</v>
      </c>
      <c r="D12" s="31" t="s">
        <v>290</v>
      </c>
      <c r="E12" s="30">
        <v>7.53</v>
      </c>
      <c r="F12" s="30">
        <v>630</v>
      </c>
      <c r="G12" s="30"/>
      <c r="M12" t="s">
        <v>314</v>
      </c>
      <c r="N12" s="41">
        <v>2.38</v>
      </c>
      <c r="O12" s="41">
        <v>1.91</v>
      </c>
      <c r="P12" s="41">
        <v>2.4700000000000002</v>
      </c>
    </row>
    <row r="13" spans="1:16" x14ac:dyDescent="0.25">
      <c r="M13" t="s">
        <v>315</v>
      </c>
      <c r="N13" s="41">
        <v>1.25</v>
      </c>
      <c r="O13" s="41">
        <v>1.42</v>
      </c>
      <c r="P13" s="41">
        <v>2.3199999999999998</v>
      </c>
    </row>
    <row r="14" spans="1:16" x14ac:dyDescent="0.25">
      <c r="B14" s="34" t="s">
        <v>298</v>
      </c>
      <c r="C14" s="30" t="s">
        <v>197</v>
      </c>
      <c r="D14" s="30"/>
      <c r="E14" s="30"/>
      <c r="F14" s="30">
        <v>9577</v>
      </c>
      <c r="G14" s="30"/>
      <c r="M14" t="s">
        <v>316</v>
      </c>
      <c r="N14" s="41">
        <v>2.09</v>
      </c>
      <c r="O14" s="41">
        <v>1.23</v>
      </c>
      <c r="P14" s="41">
        <v>1.34</v>
      </c>
    </row>
    <row r="15" spans="1:16" x14ac:dyDescent="0.25">
      <c r="B15" s="28"/>
      <c r="C15" s="30" t="s">
        <v>198</v>
      </c>
      <c r="D15" s="30"/>
      <c r="E15" s="30">
        <v>55.1</v>
      </c>
      <c r="F15" s="30">
        <v>5273</v>
      </c>
      <c r="G15" s="30"/>
      <c r="H15" t="s">
        <v>4</v>
      </c>
      <c r="I15">
        <f>F16+(F17/2)+(F18/4)+(F19/8)+(F20/16)+(F21/32)+(F22/64)</f>
        <v>1892.46875</v>
      </c>
      <c r="M15" t="s">
        <v>317</v>
      </c>
      <c r="N15" s="41">
        <v>1.77</v>
      </c>
      <c r="O15" s="41">
        <v>1.61</v>
      </c>
      <c r="P15" s="41">
        <v>1.75</v>
      </c>
    </row>
    <row r="16" spans="1:16" x14ac:dyDescent="0.25">
      <c r="B16" s="28"/>
      <c r="C16" s="30" t="s">
        <v>199</v>
      </c>
      <c r="D16" s="31" t="s">
        <v>289</v>
      </c>
      <c r="E16" s="30">
        <v>14.1</v>
      </c>
      <c r="F16" s="30">
        <v>742</v>
      </c>
      <c r="G16" s="30"/>
      <c r="H16" t="s">
        <v>6</v>
      </c>
      <c r="I16">
        <f>(F17/2)*1+(F18/4)*2+(F19/8)*3+(F20/16)*4+(F21/32)*5+(F22/64)*6</f>
        <v>1836.96875</v>
      </c>
    </row>
    <row r="17" spans="2:9" x14ac:dyDescent="0.25">
      <c r="B17" s="28"/>
      <c r="C17" s="30" t="s">
        <v>200</v>
      </c>
      <c r="D17" s="31">
        <v>2</v>
      </c>
      <c r="E17" s="30">
        <v>25.8</v>
      </c>
      <c r="F17" s="30">
        <v>1362</v>
      </c>
      <c r="G17" s="30"/>
      <c r="H17" t="s">
        <v>8</v>
      </c>
      <c r="I17">
        <f>I15-F16</f>
        <v>1150.46875</v>
      </c>
    </row>
    <row r="18" spans="2:9" x14ac:dyDescent="0.25">
      <c r="B18" s="28"/>
      <c r="C18" s="30" t="s">
        <v>201</v>
      </c>
      <c r="D18" s="31">
        <v>3</v>
      </c>
      <c r="E18" s="30">
        <v>24.1</v>
      </c>
      <c r="F18" s="30">
        <v>1272</v>
      </c>
      <c r="G18" s="30"/>
      <c r="H18" t="s">
        <v>10</v>
      </c>
      <c r="I18">
        <f>I16/I15</f>
        <v>0.97067322776135667</v>
      </c>
    </row>
    <row r="19" spans="2:9" x14ac:dyDescent="0.25">
      <c r="B19" s="28"/>
      <c r="C19" s="30" t="s">
        <v>202</v>
      </c>
      <c r="D19" s="31">
        <v>4</v>
      </c>
      <c r="E19" s="30">
        <v>15.3</v>
      </c>
      <c r="F19" s="30">
        <v>808</v>
      </c>
      <c r="G19" s="30"/>
      <c r="H19" t="s">
        <v>12</v>
      </c>
      <c r="I19">
        <f>I16/I17</f>
        <v>1.5967132962107837</v>
      </c>
    </row>
    <row r="20" spans="2:9" x14ac:dyDescent="0.25">
      <c r="B20" s="28"/>
      <c r="C20" s="30" t="s">
        <v>203</v>
      </c>
      <c r="D20" s="31">
        <v>5</v>
      </c>
      <c r="E20" s="30">
        <v>11.5</v>
      </c>
      <c r="F20" s="30">
        <v>606</v>
      </c>
      <c r="G20" s="30"/>
    </row>
    <row r="21" spans="2:9" x14ac:dyDescent="0.25">
      <c r="B21" s="28"/>
      <c r="C21" s="30" t="s">
        <v>204</v>
      </c>
      <c r="D21" s="31">
        <v>6</v>
      </c>
      <c r="E21" s="30">
        <v>6.13</v>
      </c>
      <c r="F21" s="30">
        <v>323</v>
      </c>
      <c r="G21" s="30"/>
    </row>
    <row r="22" spans="2:9" x14ac:dyDescent="0.25">
      <c r="B22" s="28"/>
      <c r="C22" s="30" t="s">
        <v>205</v>
      </c>
      <c r="D22" s="31" t="s">
        <v>290</v>
      </c>
      <c r="E22" s="30">
        <v>3.03</v>
      </c>
      <c r="F22" s="30">
        <v>160</v>
      </c>
      <c r="G22" s="30"/>
    </row>
    <row r="24" spans="2:9" x14ac:dyDescent="0.25">
      <c r="B24" s="34" t="s">
        <v>303</v>
      </c>
      <c r="C24" s="30" t="s">
        <v>251</v>
      </c>
      <c r="D24" s="30"/>
      <c r="E24" s="30"/>
      <c r="F24" s="30">
        <v>11844</v>
      </c>
      <c r="G24" s="30"/>
    </row>
    <row r="25" spans="2:9" x14ac:dyDescent="0.25">
      <c r="B25" s="28"/>
      <c r="C25" s="30" t="s">
        <v>252</v>
      </c>
      <c r="D25" s="30"/>
      <c r="E25" s="30">
        <v>5.8</v>
      </c>
      <c r="F25" s="30">
        <v>687</v>
      </c>
      <c r="G25" s="30"/>
      <c r="H25" t="s">
        <v>4</v>
      </c>
      <c r="I25">
        <f>F26+(F27/2)+(F28/4)+(F29/8)+(F30/16)+(F31/32)+(F32/64)</f>
        <v>6696.890625</v>
      </c>
    </row>
    <row r="26" spans="2:9" x14ac:dyDescent="0.25">
      <c r="B26" s="28"/>
      <c r="C26" s="30" t="s">
        <v>253</v>
      </c>
      <c r="D26" s="30"/>
      <c r="E26" s="30">
        <v>53.4</v>
      </c>
      <c r="F26" s="30">
        <v>6320</v>
      </c>
      <c r="G26" s="30"/>
      <c r="H26" t="s">
        <v>6</v>
      </c>
      <c r="I26">
        <f>(F27/2)*1+(F28/4)*2+(F29/8)*3+(F30/16)*4+(F31/32)*5+(F32/64)*6</f>
        <v>1208.03125</v>
      </c>
    </row>
    <row r="27" spans="2:9" x14ac:dyDescent="0.25">
      <c r="B27" s="28"/>
      <c r="C27" s="30" t="s">
        <v>254</v>
      </c>
      <c r="D27" s="31" t="s">
        <v>289</v>
      </c>
      <c r="E27" s="30">
        <v>2.0099999999999998</v>
      </c>
      <c r="F27" s="30">
        <v>127</v>
      </c>
      <c r="G27" s="30"/>
      <c r="H27" t="s">
        <v>8</v>
      </c>
      <c r="I27">
        <f>I25-F26</f>
        <v>376.890625</v>
      </c>
    </row>
    <row r="28" spans="2:9" x14ac:dyDescent="0.25">
      <c r="B28" s="28"/>
      <c r="C28" s="30" t="s">
        <v>255</v>
      </c>
      <c r="D28" s="31">
        <v>2</v>
      </c>
      <c r="E28" s="30">
        <v>4.29</v>
      </c>
      <c r="F28" s="30">
        <v>271</v>
      </c>
      <c r="G28" s="30"/>
      <c r="H28" t="s">
        <v>10</v>
      </c>
      <c r="I28">
        <f>I26/I25</f>
        <v>0.1803868866381553</v>
      </c>
    </row>
    <row r="29" spans="2:9" x14ac:dyDescent="0.25">
      <c r="B29" s="28"/>
      <c r="C29" s="30" t="s">
        <v>256</v>
      </c>
      <c r="D29" s="31">
        <v>3</v>
      </c>
      <c r="E29" s="30">
        <v>10.3</v>
      </c>
      <c r="F29" s="30">
        <v>653</v>
      </c>
      <c r="G29" s="30"/>
      <c r="H29" t="s">
        <v>12</v>
      </c>
      <c r="I29">
        <f>I26/I27</f>
        <v>3.205256830148004</v>
      </c>
    </row>
    <row r="30" spans="2:9" x14ac:dyDescent="0.25">
      <c r="B30" s="28"/>
      <c r="C30" s="30" t="s">
        <v>257</v>
      </c>
      <c r="D30" s="31">
        <v>4</v>
      </c>
      <c r="E30" s="30">
        <v>20</v>
      </c>
      <c r="F30" s="30">
        <v>1267</v>
      </c>
      <c r="G30" s="30"/>
    </row>
    <row r="31" spans="2:9" x14ac:dyDescent="0.25">
      <c r="B31" s="28"/>
      <c r="C31" s="30" t="s">
        <v>258</v>
      </c>
      <c r="D31" s="31">
        <v>5</v>
      </c>
      <c r="E31" s="30">
        <v>31.2</v>
      </c>
      <c r="F31" s="30">
        <v>1970</v>
      </c>
      <c r="G31" s="30"/>
    </row>
    <row r="32" spans="2:9" x14ac:dyDescent="0.25">
      <c r="B32" s="28"/>
      <c r="C32" s="30" t="s">
        <v>259</v>
      </c>
      <c r="D32" s="31">
        <v>6</v>
      </c>
      <c r="E32" s="30">
        <v>23.6</v>
      </c>
      <c r="F32" s="30">
        <v>1489</v>
      </c>
      <c r="G32" s="30"/>
    </row>
    <row r="33" spans="2:7" x14ac:dyDescent="0.25">
      <c r="B33" s="28"/>
      <c r="C33" s="30" t="s">
        <v>260</v>
      </c>
      <c r="D33" s="31" t="s">
        <v>290</v>
      </c>
      <c r="E33" s="30">
        <v>8.59</v>
      </c>
      <c r="F33" s="30">
        <v>543</v>
      </c>
      <c r="G3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F2C5-6B1E-A249-94CD-5863AB850FD9}">
  <dimension ref="C2:J11"/>
  <sheetViews>
    <sheetView workbookViewId="0">
      <selection activeCell="H16" sqref="H16"/>
    </sheetView>
  </sheetViews>
  <sheetFormatPr defaultColWidth="11" defaultRowHeight="15.75" x14ac:dyDescent="0.25"/>
  <cols>
    <col min="4" max="4" width="10.875" style="18"/>
  </cols>
  <sheetData>
    <row r="2" spans="3:10" x14ac:dyDescent="0.25">
      <c r="C2" t="s">
        <v>323</v>
      </c>
    </row>
    <row r="5" spans="3:10" x14ac:dyDescent="0.25">
      <c r="E5" s="42" t="s">
        <v>2</v>
      </c>
      <c r="F5" s="20" t="s">
        <v>98</v>
      </c>
      <c r="H5" s="18"/>
      <c r="I5" s="21" t="s">
        <v>322</v>
      </c>
      <c r="J5" s="21" t="s">
        <v>311</v>
      </c>
    </row>
    <row r="6" spans="3:10" x14ac:dyDescent="0.25">
      <c r="D6" s="18" t="s">
        <v>320</v>
      </c>
      <c r="E6" s="18">
        <v>4000</v>
      </c>
      <c r="F6" s="18">
        <v>4000</v>
      </c>
      <c r="H6" s="42" t="s">
        <v>321</v>
      </c>
      <c r="I6" s="44">
        <f>AVERAGE(E8:E11)</f>
        <v>53820.75</v>
      </c>
      <c r="J6" s="44">
        <f>STDEV(E8:E11)</f>
        <v>17731.257116083638</v>
      </c>
    </row>
    <row r="7" spans="3:10" x14ac:dyDescent="0.25">
      <c r="E7" s="18"/>
      <c r="F7" s="18"/>
      <c r="H7" s="20" t="s">
        <v>98</v>
      </c>
      <c r="I7" s="44">
        <f>AVERAGE(F8:F11)</f>
        <v>48104.75</v>
      </c>
      <c r="J7" s="44">
        <f>STDEV(F8:F11)</f>
        <v>34235.822451296051</v>
      </c>
    </row>
    <row r="8" spans="3:10" x14ac:dyDescent="0.25">
      <c r="D8" s="18" t="s">
        <v>324</v>
      </c>
      <c r="E8" s="18">
        <v>62378</v>
      </c>
      <c r="F8" s="18">
        <v>65653</v>
      </c>
    </row>
    <row r="9" spans="3:10" x14ac:dyDescent="0.25">
      <c r="D9" s="18" t="s">
        <v>325</v>
      </c>
      <c r="E9" s="18">
        <v>69075</v>
      </c>
      <c r="F9" s="18">
        <v>87755</v>
      </c>
    </row>
    <row r="10" spans="3:10" x14ac:dyDescent="0.25">
      <c r="D10" s="18" t="s">
        <v>326</v>
      </c>
      <c r="E10" s="18">
        <v>28615</v>
      </c>
      <c r="F10" s="18">
        <v>19928</v>
      </c>
    </row>
    <row r="11" spans="3:10" x14ac:dyDescent="0.25">
      <c r="D11" s="18" t="s">
        <v>327</v>
      </c>
      <c r="E11" s="18">
        <v>55215</v>
      </c>
      <c r="F11" s="18">
        <v>19083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F2432-89D6-3B4E-BDDA-9B532378BECF}">
  <dimension ref="A2:AF227"/>
  <sheetViews>
    <sheetView workbookViewId="0">
      <selection activeCell="H4" sqref="H4"/>
    </sheetView>
  </sheetViews>
  <sheetFormatPr defaultColWidth="11" defaultRowHeight="15.75" x14ac:dyDescent="0.25"/>
  <cols>
    <col min="3" max="3" width="19.5" bestFit="1" customWidth="1"/>
    <col min="5" max="6" width="10.875" style="18"/>
    <col min="8" max="8" width="16.5" bestFit="1" customWidth="1"/>
    <col min="13" max="13" width="18.375" style="5" bestFit="1" customWidth="1"/>
    <col min="14" max="14" width="10.875" style="5"/>
    <col min="15" max="16" width="10.875" style="6"/>
    <col min="18" max="18" width="16.5" bestFit="1" customWidth="1"/>
    <col min="19" max="19" width="10.875" style="9"/>
    <col min="26" max="27" width="10.875" style="18"/>
  </cols>
  <sheetData>
    <row r="2" spans="1:32" x14ac:dyDescent="0.25">
      <c r="A2" s="7" t="s">
        <v>0</v>
      </c>
      <c r="C2" s="51"/>
      <c r="D2" s="51"/>
      <c r="E2" s="51"/>
      <c r="F2" s="51"/>
      <c r="G2" s="51"/>
      <c r="H2" s="51"/>
      <c r="I2" s="51"/>
      <c r="K2" s="7" t="s">
        <v>1</v>
      </c>
      <c r="M2" s="51"/>
      <c r="N2" s="51"/>
      <c r="O2" s="51"/>
      <c r="P2" s="51"/>
      <c r="Q2" s="51"/>
      <c r="R2" s="51"/>
      <c r="S2" s="51"/>
    </row>
    <row r="3" spans="1:32" x14ac:dyDescent="0.25">
      <c r="C3" s="5"/>
      <c r="D3" s="6" t="s">
        <v>100</v>
      </c>
      <c r="E3" s="6" t="s">
        <v>96</v>
      </c>
      <c r="F3" s="6" t="s">
        <v>97</v>
      </c>
      <c r="G3" s="5"/>
      <c r="H3" s="6"/>
      <c r="I3" s="6"/>
      <c r="N3" s="6" t="s">
        <v>100</v>
      </c>
      <c r="O3" s="6" t="s">
        <v>96</v>
      </c>
      <c r="P3" s="6" t="s">
        <v>97</v>
      </c>
      <c r="Q3" s="5"/>
      <c r="R3" s="6"/>
      <c r="S3" s="12"/>
    </row>
    <row r="4" spans="1:32" x14ac:dyDescent="0.25">
      <c r="A4" t="s">
        <v>99</v>
      </c>
      <c r="B4" t="s">
        <v>2</v>
      </c>
      <c r="C4" s="3" t="s">
        <v>3</v>
      </c>
      <c r="D4" s="3"/>
      <c r="E4" s="11"/>
      <c r="F4" s="11">
        <v>54601</v>
      </c>
      <c r="G4" s="3"/>
      <c r="H4" s="3" t="s">
        <v>4</v>
      </c>
      <c r="I4" s="8">
        <v>2943.78125</v>
      </c>
      <c r="K4" t="s">
        <v>99</v>
      </c>
      <c r="L4" t="s">
        <v>2</v>
      </c>
      <c r="M4" s="13" t="s">
        <v>40</v>
      </c>
      <c r="N4" s="13"/>
      <c r="O4" s="14"/>
      <c r="P4" s="14">
        <v>64776</v>
      </c>
      <c r="Q4" s="3"/>
      <c r="R4" s="3" t="s">
        <v>4</v>
      </c>
      <c r="S4" s="9">
        <v>5338.625</v>
      </c>
      <c r="X4" s="52" t="s">
        <v>12</v>
      </c>
      <c r="Y4" s="52"/>
      <c r="Z4" s="52"/>
      <c r="AA4" s="52"/>
      <c r="AC4" s="49" t="s">
        <v>105</v>
      </c>
      <c r="AD4" s="49"/>
      <c r="AE4" s="49"/>
      <c r="AF4" s="49"/>
    </row>
    <row r="5" spans="1:32" x14ac:dyDescent="0.25">
      <c r="C5" s="3" t="s">
        <v>5</v>
      </c>
      <c r="D5" s="3"/>
      <c r="E5" s="11">
        <v>32.299999999999997</v>
      </c>
      <c r="F5" s="11">
        <v>17645</v>
      </c>
      <c r="G5" s="3"/>
      <c r="H5" s="3" t="s">
        <v>6</v>
      </c>
      <c r="I5" s="8">
        <v>5044.46875</v>
      </c>
      <c r="M5" s="13" t="s">
        <v>41</v>
      </c>
      <c r="N5" s="13"/>
      <c r="O5" s="14">
        <v>70.7</v>
      </c>
      <c r="P5" s="14">
        <v>45792</v>
      </c>
      <c r="Q5" s="3"/>
      <c r="R5" s="3" t="s">
        <v>6</v>
      </c>
      <c r="S5" s="9">
        <v>11418.625</v>
      </c>
      <c r="X5" s="50" t="s">
        <v>0</v>
      </c>
      <c r="Y5" s="50"/>
      <c r="Z5" s="50" t="s">
        <v>1</v>
      </c>
      <c r="AA5" s="50"/>
      <c r="AC5" s="50" t="s">
        <v>0</v>
      </c>
      <c r="AD5" s="50"/>
      <c r="AE5" s="50" t="s">
        <v>1</v>
      </c>
      <c r="AF5" s="50"/>
    </row>
    <row r="6" spans="1:32" x14ac:dyDescent="0.25">
      <c r="C6" s="3" t="s">
        <v>7</v>
      </c>
      <c r="D6" s="11">
        <v>0</v>
      </c>
      <c r="E6" s="11">
        <v>5.01</v>
      </c>
      <c r="F6" s="11">
        <v>884</v>
      </c>
      <c r="G6" s="3"/>
      <c r="H6" s="3" t="s">
        <v>8</v>
      </c>
      <c r="I6" s="8">
        <v>2059.78125</v>
      </c>
      <c r="M6" s="13" t="s">
        <v>42</v>
      </c>
      <c r="N6" s="14">
        <v>0</v>
      </c>
      <c r="O6" s="14">
        <v>3.15</v>
      </c>
      <c r="P6" s="14">
        <v>1441</v>
      </c>
      <c r="Q6" s="3"/>
      <c r="R6" s="3" t="s">
        <v>8</v>
      </c>
      <c r="S6" s="9">
        <v>3897.625</v>
      </c>
      <c r="X6" s="21" t="s">
        <v>2</v>
      </c>
      <c r="Y6" s="21" t="s">
        <v>98</v>
      </c>
      <c r="Z6" s="21" t="s">
        <v>2</v>
      </c>
      <c r="AA6" s="21" t="s">
        <v>98</v>
      </c>
      <c r="AC6" s="21" t="s">
        <v>2</v>
      </c>
      <c r="AD6" s="21" t="s">
        <v>98</v>
      </c>
      <c r="AE6" s="21" t="s">
        <v>2</v>
      </c>
      <c r="AF6" s="21" t="s">
        <v>98</v>
      </c>
    </row>
    <row r="7" spans="1:32" x14ac:dyDescent="0.25">
      <c r="C7" s="3" t="s">
        <v>9</v>
      </c>
      <c r="D7" s="11">
        <v>1</v>
      </c>
      <c r="E7" s="11">
        <v>7.41</v>
      </c>
      <c r="F7" s="11">
        <v>1308</v>
      </c>
      <c r="G7" s="3"/>
      <c r="H7" s="3" t="s">
        <v>10</v>
      </c>
      <c r="I7" s="8">
        <v>1.7136017664356005</v>
      </c>
      <c r="M7" s="13" t="s">
        <v>43</v>
      </c>
      <c r="N7" s="14">
        <v>1</v>
      </c>
      <c r="O7" s="14">
        <v>3.03</v>
      </c>
      <c r="P7" s="14">
        <v>1387</v>
      </c>
      <c r="Q7" s="3"/>
      <c r="R7" s="3" t="s">
        <v>10</v>
      </c>
      <c r="S7" s="9">
        <v>2.1388700273946943</v>
      </c>
      <c r="X7" s="18">
        <v>2.4500000000000002</v>
      </c>
      <c r="Y7" s="19">
        <v>2.2999999999999998</v>
      </c>
      <c r="Z7" s="19">
        <v>2.929637</v>
      </c>
      <c r="AA7" s="19">
        <v>2.3704149999999999</v>
      </c>
      <c r="AD7">
        <f>Y7/2.6125</f>
        <v>0.88038277511961727</v>
      </c>
      <c r="AF7">
        <f>AA7/2.88</f>
        <v>0.82306076388888894</v>
      </c>
    </row>
    <row r="8" spans="1:32" x14ac:dyDescent="0.25">
      <c r="C8" s="3" t="s">
        <v>11</v>
      </c>
      <c r="D8" s="11">
        <v>2</v>
      </c>
      <c r="E8" s="11">
        <v>9.02</v>
      </c>
      <c r="F8" s="11">
        <v>1591</v>
      </c>
      <c r="G8" s="3"/>
      <c r="H8" s="3" t="s">
        <v>12</v>
      </c>
      <c r="I8" s="8">
        <v>2.4490312988333107</v>
      </c>
      <c r="M8" s="13" t="s">
        <v>44</v>
      </c>
      <c r="N8" s="14">
        <v>2</v>
      </c>
      <c r="O8" s="14">
        <v>7.74</v>
      </c>
      <c r="P8" s="14">
        <v>3546</v>
      </c>
      <c r="Q8" s="3"/>
      <c r="R8" s="3" t="s">
        <v>12</v>
      </c>
      <c r="S8" s="9">
        <v>2.9296366376960328</v>
      </c>
      <c r="X8" s="18">
        <v>2.38</v>
      </c>
      <c r="Y8" s="19">
        <v>2.5</v>
      </c>
      <c r="Z8" s="19">
        <v>2.8600590000000001</v>
      </c>
      <c r="AA8" s="19">
        <v>2.3608899999999999</v>
      </c>
      <c r="AD8">
        <f t="shared" ref="AD8:AD9" si="0">Y8/2.6125</f>
        <v>0.95693779904306231</v>
      </c>
      <c r="AF8">
        <f t="shared" ref="AF8:AF9" si="1">AA8/2.88</f>
        <v>0.81975347222222228</v>
      </c>
    </row>
    <row r="9" spans="1:32" x14ac:dyDescent="0.25">
      <c r="C9" s="3" t="s">
        <v>13</v>
      </c>
      <c r="D9" s="11">
        <v>3</v>
      </c>
      <c r="E9" s="11">
        <v>25.6</v>
      </c>
      <c r="F9" s="11">
        <v>4519</v>
      </c>
      <c r="G9" s="3"/>
      <c r="H9" s="3"/>
      <c r="I9" s="8"/>
      <c r="M9" s="13" t="s">
        <v>45</v>
      </c>
      <c r="N9" s="14">
        <v>3</v>
      </c>
      <c r="O9" s="14">
        <v>15.2</v>
      </c>
      <c r="P9" s="14">
        <v>6969</v>
      </c>
      <c r="Q9" s="3"/>
      <c r="R9" s="3"/>
      <c r="X9" s="18">
        <v>2.74</v>
      </c>
      <c r="Y9" s="18">
        <v>2.37</v>
      </c>
      <c r="Z9" s="19">
        <v>2.8505910000000001</v>
      </c>
      <c r="AA9" s="19">
        <v>2.0657380000000001</v>
      </c>
      <c r="AD9">
        <f t="shared" si="0"/>
        <v>0.90717703349282308</v>
      </c>
      <c r="AF9">
        <f t="shared" si="1"/>
        <v>0.71727013888888891</v>
      </c>
    </row>
    <row r="10" spans="1:32" x14ac:dyDescent="0.25">
      <c r="C10" s="3" t="s">
        <v>14</v>
      </c>
      <c r="D10" s="11">
        <v>4</v>
      </c>
      <c r="E10" s="11">
        <v>28.6</v>
      </c>
      <c r="F10" s="11">
        <v>5047</v>
      </c>
      <c r="G10" s="3"/>
      <c r="H10" s="3"/>
      <c r="I10" s="8"/>
      <c r="M10" s="13" t="s">
        <v>46</v>
      </c>
      <c r="N10" s="14">
        <v>4</v>
      </c>
      <c r="O10" s="14">
        <v>31.2</v>
      </c>
      <c r="P10" s="14">
        <v>14300</v>
      </c>
      <c r="Q10" s="3"/>
      <c r="R10" s="3"/>
      <c r="X10" s="18">
        <v>2.6</v>
      </c>
      <c r="Y10" s="18">
        <v>2.65</v>
      </c>
      <c r="AA10" s="19"/>
      <c r="AD10">
        <v>0.91046300000000002</v>
      </c>
    </row>
    <row r="11" spans="1:32" x14ac:dyDescent="0.25">
      <c r="C11" s="3" t="s">
        <v>15</v>
      </c>
      <c r="D11" s="11" t="s">
        <v>104</v>
      </c>
      <c r="E11" s="11">
        <v>23.2</v>
      </c>
      <c r="F11" s="11">
        <v>4087</v>
      </c>
      <c r="G11" s="3"/>
      <c r="H11" s="3"/>
      <c r="I11" s="8"/>
      <c r="M11" s="13" t="s">
        <v>47</v>
      </c>
      <c r="N11" s="14" t="s">
        <v>104</v>
      </c>
      <c r="O11" s="14">
        <v>38.6</v>
      </c>
      <c r="P11" s="14">
        <v>17688</v>
      </c>
      <c r="Q11" s="3"/>
      <c r="R11" s="3"/>
    </row>
    <row r="12" spans="1:32" x14ac:dyDescent="0.25">
      <c r="A12" t="s">
        <v>101</v>
      </c>
      <c r="B12" t="s">
        <v>2</v>
      </c>
      <c r="C12" s="3" t="s">
        <v>16</v>
      </c>
      <c r="D12" s="3"/>
      <c r="E12" s="11"/>
      <c r="F12" s="11">
        <v>54030</v>
      </c>
      <c r="G12" s="3"/>
      <c r="H12" s="3" t="s">
        <v>4</v>
      </c>
      <c r="I12" s="8">
        <v>3232.90625</v>
      </c>
      <c r="K12" t="s">
        <v>101</v>
      </c>
      <c r="M12" s="13"/>
      <c r="N12" s="13"/>
      <c r="O12" s="14"/>
      <c r="P12" s="14"/>
      <c r="Q12" s="3"/>
      <c r="R12" s="3"/>
    </row>
    <row r="13" spans="1:32" x14ac:dyDescent="0.25">
      <c r="C13" s="3" t="s">
        <v>17</v>
      </c>
      <c r="D13" s="3"/>
      <c r="E13" s="11">
        <v>32.799999999999997</v>
      </c>
      <c r="F13" s="11">
        <v>17700</v>
      </c>
      <c r="G13" s="3"/>
      <c r="H13" s="3" t="s">
        <v>6</v>
      </c>
      <c r="I13" s="8">
        <v>5177.78125</v>
      </c>
      <c r="M13" s="13"/>
      <c r="N13" s="13"/>
      <c r="O13" s="14"/>
      <c r="P13" s="14"/>
      <c r="Q13" s="3"/>
      <c r="R13" s="3"/>
    </row>
    <row r="14" spans="1:32" x14ac:dyDescent="0.25">
      <c r="C14" s="3" t="s">
        <v>18</v>
      </c>
      <c r="D14" s="11">
        <v>0</v>
      </c>
      <c r="E14" s="11">
        <v>5.95</v>
      </c>
      <c r="F14" s="11">
        <v>1054</v>
      </c>
      <c r="G14" s="3"/>
      <c r="H14" s="3" t="s">
        <v>8</v>
      </c>
      <c r="I14" s="8">
        <v>2178.90625</v>
      </c>
      <c r="M14" s="13"/>
      <c r="N14" s="14"/>
      <c r="O14" s="14"/>
      <c r="P14" s="14"/>
      <c r="Q14" s="3"/>
      <c r="R14" s="3"/>
    </row>
    <row r="15" spans="1:32" x14ac:dyDescent="0.25">
      <c r="C15" s="3" t="s">
        <v>19</v>
      </c>
      <c r="D15" s="11">
        <v>1</v>
      </c>
      <c r="E15" s="11">
        <v>8.31</v>
      </c>
      <c r="F15" s="11">
        <v>1471</v>
      </c>
      <c r="G15" s="3"/>
      <c r="H15" s="3" t="s">
        <v>10</v>
      </c>
      <c r="I15" s="8">
        <v>1.601587194184799</v>
      </c>
      <c r="M15" s="13"/>
      <c r="N15" s="14"/>
      <c r="O15" s="14"/>
      <c r="P15" s="14"/>
      <c r="Q15" s="3"/>
      <c r="R15" s="3"/>
    </row>
    <row r="16" spans="1:32" x14ac:dyDescent="0.25">
      <c r="C16" s="3" t="s">
        <v>20</v>
      </c>
      <c r="D16" s="11">
        <v>2</v>
      </c>
      <c r="E16" s="11">
        <v>9.3699999999999992</v>
      </c>
      <c r="F16" s="11">
        <v>1658</v>
      </c>
      <c r="G16" s="3"/>
      <c r="H16" s="3" t="s">
        <v>12</v>
      </c>
      <c r="I16" s="8">
        <v>2.3763212621011114</v>
      </c>
      <c r="M16" s="13"/>
      <c r="N16" s="14"/>
      <c r="O16" s="14"/>
      <c r="P16" s="14"/>
      <c r="Q16" s="3"/>
      <c r="R16" s="3"/>
    </row>
    <row r="17" spans="1:26" x14ac:dyDescent="0.25">
      <c r="C17" s="3" t="s">
        <v>21</v>
      </c>
      <c r="D17" s="11">
        <v>3</v>
      </c>
      <c r="E17" s="11">
        <v>27.3</v>
      </c>
      <c r="F17" s="11">
        <v>4837</v>
      </c>
      <c r="G17" s="3"/>
      <c r="H17" s="3"/>
      <c r="I17" s="8"/>
      <c r="M17" s="13"/>
      <c r="N17" s="14"/>
      <c r="O17" s="14"/>
      <c r="P17" s="14"/>
      <c r="Q17" s="3"/>
      <c r="R17" s="3"/>
    </row>
    <row r="18" spans="1:26" x14ac:dyDescent="0.25">
      <c r="C18" s="3" t="s">
        <v>22</v>
      </c>
      <c r="D18" s="11">
        <v>4</v>
      </c>
      <c r="E18" s="11">
        <v>29.1</v>
      </c>
      <c r="F18" s="11">
        <v>5152</v>
      </c>
      <c r="G18" s="3"/>
      <c r="H18" s="3"/>
      <c r="I18" s="8"/>
      <c r="M18" s="13"/>
      <c r="N18" s="14"/>
      <c r="O18" s="14"/>
      <c r="P18" s="14"/>
      <c r="Q18" s="3"/>
      <c r="R18" s="3"/>
    </row>
    <row r="19" spans="1:26" x14ac:dyDescent="0.25">
      <c r="C19" s="3" t="s">
        <v>23</v>
      </c>
      <c r="D19" s="11" t="s">
        <v>104</v>
      </c>
      <c r="E19" s="11">
        <v>18.5</v>
      </c>
      <c r="F19" s="11">
        <v>3273</v>
      </c>
      <c r="G19" s="3"/>
      <c r="H19" s="3"/>
      <c r="I19" s="8"/>
      <c r="M19" s="13"/>
      <c r="N19" s="14"/>
      <c r="O19" s="14"/>
      <c r="P19" s="14"/>
      <c r="Q19" s="3"/>
      <c r="R19" s="3"/>
      <c r="Z19"/>
    </row>
    <row r="20" spans="1:26" x14ac:dyDescent="0.25">
      <c r="A20" t="s">
        <v>102</v>
      </c>
      <c r="B20" t="s">
        <v>2</v>
      </c>
      <c r="C20" s="3" t="s">
        <v>24</v>
      </c>
      <c r="D20" s="3"/>
      <c r="E20" s="11"/>
      <c r="F20" s="11">
        <v>17291</v>
      </c>
      <c r="G20" s="3"/>
      <c r="H20" s="3" t="s">
        <v>4</v>
      </c>
      <c r="I20" s="8">
        <v>822.1875</v>
      </c>
      <c r="K20" t="s">
        <v>102</v>
      </c>
      <c r="L20" t="s">
        <v>2</v>
      </c>
      <c r="M20" s="13" t="s">
        <v>56</v>
      </c>
      <c r="N20" s="13"/>
      <c r="O20" s="14"/>
      <c r="P20" s="14">
        <v>72980</v>
      </c>
      <c r="Q20" s="3"/>
      <c r="R20" s="3" t="s">
        <v>4</v>
      </c>
      <c r="S20" s="9">
        <v>5834.1875</v>
      </c>
    </row>
    <row r="21" spans="1:26" x14ac:dyDescent="0.25">
      <c r="C21" s="3" t="s">
        <v>25</v>
      </c>
      <c r="D21" s="3"/>
      <c r="E21" s="11">
        <v>33.1</v>
      </c>
      <c r="F21" s="11">
        <v>5719</v>
      </c>
      <c r="G21" s="3"/>
      <c r="H21" s="3" t="s">
        <v>6</v>
      </c>
      <c r="I21" s="8">
        <v>1491.4375</v>
      </c>
      <c r="M21" s="13" t="s">
        <v>57</v>
      </c>
      <c r="N21" s="13"/>
      <c r="O21" s="14">
        <v>65.599999999999994</v>
      </c>
      <c r="P21" s="14">
        <v>47860</v>
      </c>
      <c r="Q21" s="3"/>
      <c r="R21" s="3" t="s">
        <v>6</v>
      </c>
      <c r="S21" s="9">
        <v>12450.375</v>
      </c>
    </row>
    <row r="22" spans="1:26" x14ac:dyDescent="0.25">
      <c r="C22" s="3" t="s">
        <v>26</v>
      </c>
      <c r="D22" s="11">
        <v>0</v>
      </c>
      <c r="E22" s="11">
        <v>4.8600000000000003</v>
      </c>
      <c r="F22" s="11">
        <v>278</v>
      </c>
      <c r="G22" s="3"/>
      <c r="H22" s="3" t="s">
        <v>8</v>
      </c>
      <c r="I22" s="8">
        <v>544.1875</v>
      </c>
      <c r="M22" s="13" t="s">
        <v>58</v>
      </c>
      <c r="N22" s="14">
        <v>0</v>
      </c>
      <c r="O22" s="14">
        <v>3.09</v>
      </c>
      <c r="P22" s="14">
        <v>1481</v>
      </c>
      <c r="Q22" s="3"/>
      <c r="R22" s="3" t="s">
        <v>8</v>
      </c>
      <c r="S22" s="9">
        <v>4353.1875</v>
      </c>
    </row>
    <row r="23" spans="1:26" x14ac:dyDescent="0.25">
      <c r="C23" s="3" t="s">
        <v>27</v>
      </c>
      <c r="D23" s="11">
        <v>1</v>
      </c>
      <c r="E23" s="11">
        <v>4.9800000000000004</v>
      </c>
      <c r="F23" s="11">
        <v>285</v>
      </c>
      <c r="G23" s="3"/>
      <c r="H23" s="3" t="s">
        <v>10</v>
      </c>
      <c r="I23" s="8">
        <v>1.8139870771569746</v>
      </c>
      <c r="M23" s="13" t="s">
        <v>59</v>
      </c>
      <c r="N23" s="14">
        <v>1</v>
      </c>
      <c r="O23" s="14">
        <v>3.32</v>
      </c>
      <c r="P23" s="14">
        <v>1589</v>
      </c>
      <c r="Q23" s="3"/>
      <c r="R23" s="3" t="s">
        <v>10</v>
      </c>
      <c r="S23" s="9">
        <v>2.1340375159351668</v>
      </c>
    </row>
    <row r="24" spans="1:26" x14ac:dyDescent="0.25">
      <c r="C24" s="3" t="s">
        <v>28</v>
      </c>
      <c r="D24" s="11">
        <v>2</v>
      </c>
      <c r="E24" s="11">
        <v>5.82</v>
      </c>
      <c r="F24" s="11">
        <v>333</v>
      </c>
      <c r="G24" s="3"/>
      <c r="H24" s="3" t="s">
        <v>12</v>
      </c>
      <c r="I24" s="8">
        <v>2.7406684277018489</v>
      </c>
      <c r="M24" s="13" t="s">
        <v>60</v>
      </c>
      <c r="N24" s="14">
        <v>2</v>
      </c>
      <c r="O24" s="14">
        <v>8.5299999999999994</v>
      </c>
      <c r="P24" s="14">
        <v>4081</v>
      </c>
      <c r="Q24" s="3"/>
      <c r="R24" s="3" t="s">
        <v>12</v>
      </c>
      <c r="S24" s="9">
        <v>2.8600594392040315</v>
      </c>
    </row>
    <row r="25" spans="1:26" x14ac:dyDescent="0.25">
      <c r="C25" s="3" t="s">
        <v>29</v>
      </c>
      <c r="D25" s="11">
        <v>3</v>
      </c>
      <c r="E25" s="11">
        <v>20</v>
      </c>
      <c r="F25" s="11">
        <v>1143</v>
      </c>
      <c r="G25" s="3"/>
      <c r="H25" s="3"/>
      <c r="I25" s="8"/>
      <c r="M25" s="13" t="s">
        <v>61</v>
      </c>
      <c r="N25" s="14">
        <v>3</v>
      </c>
      <c r="O25" s="14">
        <v>17.2</v>
      </c>
      <c r="P25" s="14">
        <v>8248</v>
      </c>
      <c r="Q25" s="3"/>
      <c r="R25" s="3"/>
    </row>
    <row r="26" spans="1:26" x14ac:dyDescent="0.25">
      <c r="C26" s="3" t="s">
        <v>30</v>
      </c>
      <c r="D26" s="11">
        <v>4</v>
      </c>
      <c r="E26" s="11">
        <v>34.700000000000003</v>
      </c>
      <c r="F26" s="11">
        <v>1984</v>
      </c>
      <c r="G26" s="3"/>
      <c r="H26" s="3"/>
      <c r="I26" s="8"/>
      <c r="M26" s="13" t="s">
        <v>62</v>
      </c>
      <c r="N26" s="14">
        <v>4</v>
      </c>
      <c r="O26" s="14">
        <v>33.9</v>
      </c>
      <c r="P26" s="14">
        <v>16237</v>
      </c>
      <c r="Q26" s="3"/>
      <c r="R26" s="3"/>
    </row>
    <row r="27" spans="1:26" x14ac:dyDescent="0.25">
      <c r="C27" s="3" t="s">
        <v>31</v>
      </c>
      <c r="D27" s="11" t="s">
        <v>104</v>
      </c>
      <c r="E27" s="11">
        <v>28.9</v>
      </c>
      <c r="F27" s="11">
        <v>1650</v>
      </c>
      <c r="G27" s="3"/>
      <c r="H27" s="3"/>
      <c r="I27" s="8"/>
      <c r="M27" s="13" t="s">
        <v>63</v>
      </c>
      <c r="N27" s="14" t="s">
        <v>104</v>
      </c>
      <c r="O27" s="14">
        <v>32.9</v>
      </c>
      <c r="P27" s="14">
        <v>15764</v>
      </c>
      <c r="Q27" s="3"/>
      <c r="R27" s="3"/>
    </row>
    <row r="28" spans="1:26" x14ac:dyDescent="0.25">
      <c r="A28" t="s">
        <v>103</v>
      </c>
      <c r="B28" t="s">
        <v>2</v>
      </c>
      <c r="C28" s="3" t="s">
        <v>32</v>
      </c>
      <c r="D28" s="3"/>
      <c r="E28" s="11"/>
      <c r="F28" s="11">
        <v>17391</v>
      </c>
      <c r="G28" s="3"/>
      <c r="H28" s="3" t="s">
        <v>4</v>
      </c>
      <c r="I28" s="8">
        <v>761</v>
      </c>
      <c r="K28" t="s">
        <v>103</v>
      </c>
      <c r="L28" t="s">
        <v>2</v>
      </c>
      <c r="M28" s="13" t="s">
        <v>64</v>
      </c>
      <c r="N28" s="13"/>
      <c r="O28" s="14"/>
      <c r="P28" s="14">
        <v>64877</v>
      </c>
      <c r="Q28" s="3"/>
      <c r="R28" s="3" t="s">
        <v>4</v>
      </c>
      <c r="S28" s="9">
        <v>5408.59375</v>
      </c>
    </row>
    <row r="29" spans="1:26" x14ac:dyDescent="0.25">
      <c r="C29" s="3" t="s">
        <v>33</v>
      </c>
      <c r="D29" s="3"/>
      <c r="E29" s="11">
        <v>28.8</v>
      </c>
      <c r="F29" s="11">
        <v>5013</v>
      </c>
      <c r="G29" s="3"/>
      <c r="H29" s="3" t="s">
        <v>6</v>
      </c>
      <c r="I29" s="8">
        <v>1399</v>
      </c>
      <c r="M29" s="13" t="s">
        <v>65</v>
      </c>
      <c r="N29" s="13"/>
      <c r="O29" s="14">
        <v>67.7</v>
      </c>
      <c r="P29" s="14">
        <v>43919</v>
      </c>
      <c r="Q29" s="3"/>
      <c r="R29" s="3" t="s">
        <v>6</v>
      </c>
      <c r="S29" s="9">
        <v>11458.21875</v>
      </c>
    </row>
    <row r="30" spans="1:26" x14ac:dyDescent="0.25">
      <c r="C30" s="3" t="s">
        <v>34</v>
      </c>
      <c r="D30" s="11">
        <v>0</v>
      </c>
      <c r="E30" s="11">
        <v>4.45</v>
      </c>
      <c r="F30" s="11">
        <v>223</v>
      </c>
      <c r="G30" s="3"/>
      <c r="H30" s="3" t="s">
        <v>8</v>
      </c>
      <c r="I30" s="8">
        <v>538</v>
      </c>
      <c r="M30" s="13" t="s">
        <v>66</v>
      </c>
      <c r="N30" s="14">
        <v>0</v>
      </c>
      <c r="O30" s="14">
        <v>3.16</v>
      </c>
      <c r="P30" s="14">
        <v>1389</v>
      </c>
      <c r="Q30" s="3"/>
      <c r="R30" s="3" t="s">
        <v>8</v>
      </c>
      <c r="S30" s="9">
        <v>4019.59375</v>
      </c>
    </row>
    <row r="31" spans="1:26" x14ac:dyDescent="0.25">
      <c r="C31" s="3" t="s">
        <v>35</v>
      </c>
      <c r="D31" s="11">
        <v>1</v>
      </c>
      <c r="E31" s="11">
        <v>6.28</v>
      </c>
      <c r="F31" s="11">
        <v>315</v>
      </c>
      <c r="G31" s="3"/>
      <c r="H31" s="3" t="s">
        <v>10</v>
      </c>
      <c r="I31" s="8">
        <v>1.8383705650459921</v>
      </c>
      <c r="M31" s="13" t="s">
        <v>67</v>
      </c>
      <c r="N31" s="14">
        <v>1</v>
      </c>
      <c r="O31" s="14">
        <v>3.42</v>
      </c>
      <c r="P31" s="14">
        <v>1503</v>
      </c>
      <c r="Q31" s="3"/>
      <c r="R31" s="3" t="s">
        <v>10</v>
      </c>
      <c r="S31" s="9">
        <v>2.1185208724541384</v>
      </c>
    </row>
    <row r="32" spans="1:26" x14ac:dyDescent="0.25">
      <c r="C32" s="3" t="s">
        <v>36</v>
      </c>
      <c r="D32" s="11">
        <v>2</v>
      </c>
      <c r="E32" s="11">
        <v>6.54</v>
      </c>
      <c r="F32" s="11">
        <v>328</v>
      </c>
      <c r="G32" s="3"/>
      <c r="H32" s="3" t="s">
        <v>12</v>
      </c>
      <c r="I32" s="8">
        <v>2.6003717472118959</v>
      </c>
      <c r="M32" s="13" t="s">
        <v>68</v>
      </c>
      <c r="N32" s="14">
        <v>2</v>
      </c>
      <c r="O32" s="14">
        <v>8.42</v>
      </c>
      <c r="P32" s="14">
        <v>3696</v>
      </c>
      <c r="Q32" s="3"/>
      <c r="R32" s="3" t="s">
        <v>12</v>
      </c>
      <c r="S32" s="9">
        <v>2.8505912444510093</v>
      </c>
    </row>
    <row r="33" spans="1:19" x14ac:dyDescent="0.25">
      <c r="C33" s="3" t="s">
        <v>37</v>
      </c>
      <c r="D33" s="11">
        <v>3</v>
      </c>
      <c r="E33" s="11">
        <v>23.9</v>
      </c>
      <c r="F33" s="11">
        <v>1200</v>
      </c>
      <c r="G33" s="3"/>
      <c r="H33" s="3"/>
      <c r="I33" s="8"/>
      <c r="M33" s="13" t="s">
        <v>69</v>
      </c>
      <c r="N33" s="14">
        <v>3</v>
      </c>
      <c r="O33" s="14">
        <v>17.600000000000001</v>
      </c>
      <c r="P33" s="14">
        <v>7710</v>
      </c>
      <c r="Q33" s="3"/>
      <c r="R33" s="3"/>
    </row>
    <row r="34" spans="1:19" x14ac:dyDescent="0.25">
      <c r="C34" s="3" t="s">
        <v>38</v>
      </c>
      <c r="D34" s="11">
        <v>4</v>
      </c>
      <c r="E34" s="11">
        <v>36.700000000000003</v>
      </c>
      <c r="F34" s="11">
        <v>1840</v>
      </c>
      <c r="G34" s="3"/>
      <c r="H34" s="3"/>
      <c r="I34" s="8"/>
      <c r="M34" s="13" t="s">
        <v>70</v>
      </c>
      <c r="N34" s="14">
        <v>4</v>
      </c>
      <c r="O34" s="14">
        <v>34</v>
      </c>
      <c r="P34" s="14">
        <v>14948</v>
      </c>
      <c r="Q34" s="3"/>
      <c r="R34" s="3"/>
    </row>
    <row r="35" spans="1:19" x14ac:dyDescent="0.25">
      <c r="C35" s="3" t="s">
        <v>39</v>
      </c>
      <c r="D35" s="11" t="s">
        <v>104</v>
      </c>
      <c r="E35" s="11">
        <v>21.4</v>
      </c>
      <c r="F35" s="11">
        <v>1072</v>
      </c>
      <c r="G35" s="3"/>
      <c r="H35" s="3"/>
      <c r="I35" s="8"/>
      <c r="M35" s="13" t="s">
        <v>71</v>
      </c>
      <c r="N35" s="14" t="s">
        <v>104</v>
      </c>
      <c r="O35" s="14">
        <v>32.5</v>
      </c>
      <c r="P35" s="14">
        <v>14275</v>
      </c>
      <c r="Q35" s="3"/>
      <c r="R35" s="3"/>
    </row>
    <row r="36" spans="1:19" x14ac:dyDescent="0.25">
      <c r="A36" t="s">
        <v>99</v>
      </c>
      <c r="B36" t="s">
        <v>98</v>
      </c>
      <c r="C36" t="s">
        <v>40</v>
      </c>
      <c r="F36" s="18">
        <v>12044</v>
      </c>
      <c r="H36" s="2" t="s">
        <v>4</v>
      </c>
      <c r="I36" s="9">
        <f>F38+(F39/2)+(F40/4)+(F41/8)+(F42/16)+(F43/32)</f>
        <v>961.34375</v>
      </c>
      <c r="K36" t="s">
        <v>99</v>
      </c>
      <c r="L36" t="s">
        <v>98</v>
      </c>
      <c r="M36" s="10" t="s">
        <v>3</v>
      </c>
      <c r="O36" s="17"/>
      <c r="P36" s="17">
        <v>65169</v>
      </c>
      <c r="R36" s="2" t="s">
        <v>4</v>
      </c>
      <c r="S36" s="9">
        <v>7855.34375</v>
      </c>
    </row>
    <row r="37" spans="1:19" x14ac:dyDescent="0.25">
      <c r="C37" t="s">
        <v>41</v>
      </c>
      <c r="E37" s="18">
        <v>39.6</v>
      </c>
      <c r="F37" s="18">
        <v>4770</v>
      </c>
      <c r="H37" s="2" t="s">
        <v>6</v>
      </c>
      <c r="I37" s="9">
        <f>(F39/2)*1+(F40/4)*2+(F41/8)*3+(F42/16)*4+(F43/32)*5</f>
        <v>1509.21875</v>
      </c>
      <c r="M37" s="10" t="s">
        <v>5</v>
      </c>
      <c r="O37" s="17">
        <v>63.5</v>
      </c>
      <c r="P37" s="17">
        <v>41386</v>
      </c>
      <c r="R37" s="2" t="s">
        <v>6</v>
      </c>
      <c r="S37" s="9">
        <v>11876.59375</v>
      </c>
    </row>
    <row r="38" spans="1:19" x14ac:dyDescent="0.25">
      <c r="C38" t="s">
        <v>42</v>
      </c>
      <c r="D38" s="11">
        <v>0</v>
      </c>
      <c r="E38" s="18">
        <v>6.37</v>
      </c>
      <c r="F38" s="18">
        <v>304</v>
      </c>
      <c r="H38" s="2" t="s">
        <v>8</v>
      </c>
      <c r="I38" s="9">
        <f>I36-F38</f>
        <v>657.34375</v>
      </c>
      <c r="M38" s="10" t="s">
        <v>7</v>
      </c>
      <c r="N38" s="14">
        <v>0</v>
      </c>
      <c r="O38" s="17">
        <v>6.87</v>
      </c>
      <c r="P38" s="17">
        <v>2845</v>
      </c>
      <c r="R38" s="2" t="s">
        <v>8</v>
      </c>
      <c r="S38" s="9">
        <v>5010.34375</v>
      </c>
    </row>
    <row r="39" spans="1:19" x14ac:dyDescent="0.25">
      <c r="C39" t="s">
        <v>43</v>
      </c>
      <c r="D39" s="11">
        <v>1</v>
      </c>
      <c r="E39" s="18">
        <v>9.1</v>
      </c>
      <c r="F39" s="18">
        <v>434</v>
      </c>
      <c r="H39" s="2" t="s">
        <v>10</v>
      </c>
      <c r="I39" s="9">
        <f>I37/I36</f>
        <v>1.5699054058446835</v>
      </c>
      <c r="M39" s="10" t="s">
        <v>9</v>
      </c>
      <c r="N39" s="14">
        <v>1</v>
      </c>
      <c r="O39" s="17">
        <v>6.95</v>
      </c>
      <c r="P39" s="17">
        <v>2877</v>
      </c>
      <c r="R39" s="2" t="s">
        <v>10</v>
      </c>
      <c r="S39" s="9">
        <v>1.5119126709127146</v>
      </c>
    </row>
    <row r="40" spans="1:19" x14ac:dyDescent="0.25">
      <c r="C40" t="s">
        <v>44</v>
      </c>
      <c r="D40" s="11">
        <v>2</v>
      </c>
      <c r="E40" s="18">
        <v>11.9</v>
      </c>
      <c r="F40" s="18">
        <v>569</v>
      </c>
      <c r="H40" s="2" t="s">
        <v>12</v>
      </c>
      <c r="I40" s="9">
        <f>I37/I38</f>
        <v>2.295935345852151</v>
      </c>
      <c r="M40" s="10" t="s">
        <v>11</v>
      </c>
      <c r="N40" s="14">
        <v>2</v>
      </c>
      <c r="O40" s="17">
        <v>14.9</v>
      </c>
      <c r="P40" s="17">
        <v>6182</v>
      </c>
      <c r="R40" s="2" t="s">
        <v>12</v>
      </c>
      <c r="S40" s="9">
        <v>2.3704149540637807</v>
      </c>
    </row>
    <row r="41" spans="1:19" x14ac:dyDescent="0.25">
      <c r="C41" t="s">
        <v>45</v>
      </c>
      <c r="D41" s="11">
        <v>3</v>
      </c>
      <c r="E41" s="18">
        <v>34.1</v>
      </c>
      <c r="F41" s="18">
        <v>1628</v>
      </c>
      <c r="I41" s="9"/>
      <c r="M41" s="10" t="s">
        <v>13</v>
      </c>
      <c r="N41" s="14">
        <v>3</v>
      </c>
      <c r="O41" s="17">
        <v>21.2</v>
      </c>
      <c r="P41" s="17">
        <v>8761</v>
      </c>
    </row>
    <row r="42" spans="1:19" x14ac:dyDescent="0.25">
      <c r="C42" t="s">
        <v>46</v>
      </c>
      <c r="D42" s="11">
        <v>4</v>
      </c>
      <c r="E42" s="18">
        <v>25.4</v>
      </c>
      <c r="F42" s="18">
        <v>1212</v>
      </c>
      <c r="I42" s="9"/>
      <c r="M42" s="10" t="s">
        <v>14</v>
      </c>
      <c r="N42" s="14">
        <v>4</v>
      </c>
      <c r="O42" s="17">
        <v>23</v>
      </c>
      <c r="P42" s="17">
        <v>9510</v>
      </c>
    </row>
    <row r="43" spans="1:19" x14ac:dyDescent="0.25">
      <c r="C43" t="s">
        <v>47</v>
      </c>
      <c r="D43" s="11" t="s">
        <v>104</v>
      </c>
      <c r="E43" s="18">
        <v>12.6</v>
      </c>
      <c r="F43" s="18">
        <v>603</v>
      </c>
      <c r="I43" s="9"/>
      <c r="M43" s="10" t="s">
        <v>15</v>
      </c>
      <c r="N43" s="14" t="s">
        <v>104</v>
      </c>
      <c r="O43" s="17">
        <v>26</v>
      </c>
      <c r="P43" s="17">
        <v>10779</v>
      </c>
    </row>
    <row r="44" spans="1:19" x14ac:dyDescent="0.25">
      <c r="A44" t="s">
        <v>101</v>
      </c>
      <c r="B44" t="s">
        <v>98</v>
      </c>
      <c r="C44" t="s">
        <v>48</v>
      </c>
      <c r="F44" s="18">
        <v>21556</v>
      </c>
      <c r="H44" s="2" t="s">
        <v>4</v>
      </c>
      <c r="I44" s="9">
        <f>F46+(F47/2)+(F48/4)+(F49/8)+(F50/16)+(F51/32)</f>
        <v>1102.09375</v>
      </c>
      <c r="K44" t="s">
        <v>101</v>
      </c>
      <c r="L44" t="s">
        <v>98</v>
      </c>
      <c r="M44" s="10" t="s">
        <v>16</v>
      </c>
      <c r="O44" s="17"/>
      <c r="P44" s="17">
        <v>62606</v>
      </c>
      <c r="R44" s="2" t="s">
        <v>4</v>
      </c>
      <c r="S44" s="9">
        <v>7304.03125</v>
      </c>
    </row>
    <row r="45" spans="1:19" x14ac:dyDescent="0.25">
      <c r="C45" t="s">
        <v>49</v>
      </c>
      <c r="E45" s="18">
        <v>33.6</v>
      </c>
      <c r="F45" s="18">
        <v>7247</v>
      </c>
      <c r="H45" s="2" t="s">
        <v>6</v>
      </c>
      <c r="I45" s="9">
        <f>(F47/2)*1+(F48/4)*2+(F49/8)*3+(F50/16)*4+(F51/32)*5</f>
        <v>2116.34375</v>
      </c>
      <c r="M45" s="10" t="s">
        <v>17</v>
      </c>
      <c r="O45" s="17">
        <v>60.5</v>
      </c>
      <c r="P45" s="17">
        <v>37876</v>
      </c>
      <c r="R45" s="2" t="s">
        <v>6</v>
      </c>
      <c r="S45" s="9">
        <v>10746.84375</v>
      </c>
    </row>
    <row r="46" spans="1:19" x14ac:dyDescent="0.25">
      <c r="C46" t="s">
        <v>50</v>
      </c>
      <c r="D46" s="11">
        <v>0</v>
      </c>
      <c r="E46" s="18">
        <v>3.52</v>
      </c>
      <c r="F46" s="18">
        <v>255</v>
      </c>
      <c r="H46" s="2" t="s">
        <v>8</v>
      </c>
      <c r="I46" s="9">
        <f>I44-F46</f>
        <v>847.09375</v>
      </c>
      <c r="M46" s="10" t="s">
        <v>18</v>
      </c>
      <c r="N46" s="14">
        <v>0</v>
      </c>
      <c r="O46" s="17">
        <v>7.27</v>
      </c>
      <c r="P46" s="17">
        <v>2752</v>
      </c>
      <c r="R46" s="2" t="s">
        <v>8</v>
      </c>
      <c r="S46" s="9">
        <v>4552.03125</v>
      </c>
    </row>
    <row r="47" spans="1:19" x14ac:dyDescent="0.25">
      <c r="C47" t="s">
        <v>51</v>
      </c>
      <c r="D47" s="11">
        <v>1</v>
      </c>
      <c r="E47" s="18">
        <v>7</v>
      </c>
      <c r="F47" s="18">
        <v>507</v>
      </c>
      <c r="H47" s="2" t="s">
        <v>10</v>
      </c>
      <c r="I47" s="9">
        <f>I45/I44</f>
        <v>1.9202937590381943</v>
      </c>
      <c r="M47" s="10" t="s">
        <v>19</v>
      </c>
      <c r="N47" s="14">
        <v>1</v>
      </c>
      <c r="O47" s="17">
        <v>7.18</v>
      </c>
      <c r="P47" s="17">
        <v>2719</v>
      </c>
      <c r="R47" s="2" t="s">
        <v>10</v>
      </c>
      <c r="S47" s="9">
        <v>1.4713578546093982</v>
      </c>
    </row>
    <row r="48" spans="1:19" x14ac:dyDescent="0.25">
      <c r="C48" t="s">
        <v>52</v>
      </c>
      <c r="D48" s="11">
        <v>2</v>
      </c>
      <c r="E48" s="18">
        <v>8.7899999999999991</v>
      </c>
      <c r="F48" s="18">
        <v>637</v>
      </c>
      <c r="H48" s="2" t="s">
        <v>12</v>
      </c>
      <c r="I48" s="9">
        <f>I45/I46</f>
        <v>2.4983583576198032</v>
      </c>
      <c r="M48" s="10" t="s">
        <v>20</v>
      </c>
      <c r="N48" s="14">
        <v>2</v>
      </c>
      <c r="O48" s="17">
        <v>14.3</v>
      </c>
      <c r="P48" s="17">
        <v>5428</v>
      </c>
      <c r="R48" s="2" t="s">
        <v>12</v>
      </c>
      <c r="S48" s="9">
        <v>2.3608897126969417</v>
      </c>
    </row>
    <row r="49" spans="1:19" x14ac:dyDescent="0.25">
      <c r="C49" t="s">
        <v>53</v>
      </c>
      <c r="D49" s="11">
        <v>3</v>
      </c>
      <c r="E49" s="18">
        <v>26.5</v>
      </c>
      <c r="F49" s="18">
        <v>1922</v>
      </c>
      <c r="I49" s="9"/>
      <c r="M49" s="10" t="s">
        <v>21</v>
      </c>
      <c r="N49" s="14">
        <v>3</v>
      </c>
      <c r="O49" s="17">
        <v>20.7</v>
      </c>
      <c r="P49" s="17">
        <v>7829</v>
      </c>
    </row>
    <row r="50" spans="1:19" x14ac:dyDescent="0.25">
      <c r="C50" t="s">
        <v>54</v>
      </c>
      <c r="D50" s="11">
        <v>4</v>
      </c>
      <c r="E50" s="18">
        <v>32.4</v>
      </c>
      <c r="F50" s="18">
        <v>2350</v>
      </c>
      <c r="I50" s="9"/>
      <c r="M50" s="10" t="s">
        <v>22</v>
      </c>
      <c r="N50" s="14">
        <v>4</v>
      </c>
      <c r="O50" s="17">
        <v>23.1</v>
      </c>
      <c r="P50" s="17">
        <v>8753</v>
      </c>
    </row>
    <row r="51" spans="1:19" x14ac:dyDescent="0.25">
      <c r="C51" t="s">
        <v>55</v>
      </c>
      <c r="D51" s="11" t="s">
        <v>104</v>
      </c>
      <c r="E51" s="18">
        <v>20.9</v>
      </c>
      <c r="F51" s="18">
        <v>1511</v>
      </c>
      <c r="I51" s="9"/>
      <c r="M51" s="10" t="s">
        <v>23</v>
      </c>
      <c r="N51" s="14" t="s">
        <v>104</v>
      </c>
      <c r="O51" s="17">
        <v>26.2</v>
      </c>
      <c r="P51" s="17">
        <v>9915</v>
      </c>
    </row>
    <row r="52" spans="1:19" x14ac:dyDescent="0.25">
      <c r="A52" t="s">
        <v>102</v>
      </c>
      <c r="B52" t="s">
        <v>98</v>
      </c>
      <c r="C52" t="s">
        <v>56</v>
      </c>
      <c r="F52" s="18">
        <v>37934</v>
      </c>
      <c r="H52" s="2" t="s">
        <v>4</v>
      </c>
      <c r="I52" s="9">
        <f>F54+(F55/2)+(F56/4)+(F57/8)+(F58/16)+(F59/32)</f>
        <v>2124.90625</v>
      </c>
      <c r="K52" t="s">
        <v>102</v>
      </c>
      <c r="L52" t="s">
        <v>98</v>
      </c>
      <c r="M52" s="10" t="s">
        <v>24</v>
      </c>
      <c r="O52" s="17"/>
      <c r="P52" s="17">
        <v>57269</v>
      </c>
      <c r="R52" s="2" t="s">
        <v>4</v>
      </c>
      <c r="S52" s="9">
        <v>7891.09375</v>
      </c>
    </row>
    <row r="53" spans="1:19" x14ac:dyDescent="0.25">
      <c r="C53" t="s">
        <v>57</v>
      </c>
      <c r="E53" s="18">
        <v>32</v>
      </c>
      <c r="F53" s="18">
        <v>12127</v>
      </c>
      <c r="H53" s="2" t="s">
        <v>6</v>
      </c>
      <c r="I53" s="9">
        <f>(F55/2)*1+(F56/4)*2+(F57/8)*3+(F58/16)*4+(F59/32)*5</f>
        <v>3683.78125</v>
      </c>
      <c r="M53" s="10" t="s">
        <v>25</v>
      </c>
      <c r="O53" s="17">
        <v>52.9</v>
      </c>
      <c r="P53" s="17">
        <v>30322</v>
      </c>
      <c r="R53" s="2" t="s">
        <v>6</v>
      </c>
      <c r="S53" s="9">
        <v>10142.96875</v>
      </c>
    </row>
    <row r="54" spans="1:19" x14ac:dyDescent="0.25">
      <c r="C54" t="s">
        <v>58</v>
      </c>
      <c r="D54" s="11">
        <v>0</v>
      </c>
      <c r="E54" s="18">
        <v>4.68</v>
      </c>
      <c r="F54" s="18">
        <v>568</v>
      </c>
      <c r="H54" s="2" t="s">
        <v>8</v>
      </c>
      <c r="I54" s="9">
        <f>I52-F54</f>
        <v>1556.90625</v>
      </c>
      <c r="M54" s="10" t="s">
        <v>26</v>
      </c>
      <c r="N54" s="14">
        <v>0</v>
      </c>
      <c r="O54" s="17">
        <v>9.83</v>
      </c>
      <c r="P54" s="17">
        <v>2981</v>
      </c>
      <c r="R54" s="2" t="s">
        <v>8</v>
      </c>
      <c r="S54" s="9">
        <v>4910.09375</v>
      </c>
    </row>
    <row r="55" spans="1:19" x14ac:dyDescent="0.25">
      <c r="C55" t="s">
        <v>59</v>
      </c>
      <c r="D55" s="11">
        <v>1</v>
      </c>
      <c r="E55" s="18">
        <v>8.16</v>
      </c>
      <c r="F55" s="18">
        <v>989</v>
      </c>
      <c r="H55" s="2" t="s">
        <v>10</v>
      </c>
      <c r="I55" s="9">
        <f>I53/I52</f>
        <v>1.7336206009088637</v>
      </c>
      <c r="M55" s="10" t="s">
        <v>27</v>
      </c>
      <c r="N55" s="14">
        <v>1</v>
      </c>
      <c r="O55" s="17">
        <v>11.5</v>
      </c>
      <c r="P55" s="17">
        <v>3485</v>
      </c>
      <c r="R55" s="2" t="s">
        <v>10</v>
      </c>
      <c r="S55" s="9">
        <v>1.2853691859889511</v>
      </c>
    </row>
    <row r="56" spans="1:19" x14ac:dyDescent="0.25">
      <c r="C56" t="s">
        <v>60</v>
      </c>
      <c r="D56" s="11">
        <v>2</v>
      </c>
      <c r="E56" s="18">
        <v>11.2</v>
      </c>
      <c r="F56" s="18">
        <v>1354</v>
      </c>
      <c r="H56" s="2" t="s">
        <v>12</v>
      </c>
      <c r="I56" s="9">
        <f>I53/I54</f>
        <v>2.3660906043636216</v>
      </c>
      <c r="M56" s="10" t="s">
        <v>28</v>
      </c>
      <c r="N56" s="14">
        <v>2</v>
      </c>
      <c r="O56" s="17">
        <v>21.8</v>
      </c>
      <c r="P56" s="17">
        <v>6612</v>
      </c>
      <c r="R56" s="2" t="s">
        <v>12</v>
      </c>
      <c r="S56" s="9">
        <v>2.0657383069315123</v>
      </c>
    </row>
    <row r="57" spans="1:19" x14ac:dyDescent="0.25">
      <c r="C57" t="s">
        <v>61</v>
      </c>
      <c r="D57" s="11">
        <v>3</v>
      </c>
      <c r="E57" s="18">
        <v>30.2</v>
      </c>
      <c r="F57" s="18">
        <v>3666</v>
      </c>
      <c r="I57" s="9"/>
      <c r="M57" s="10" t="s">
        <v>29</v>
      </c>
      <c r="N57" s="14">
        <v>3</v>
      </c>
      <c r="O57" s="17">
        <v>27.4</v>
      </c>
      <c r="P57" s="17">
        <v>8318</v>
      </c>
    </row>
    <row r="58" spans="1:19" x14ac:dyDescent="0.25">
      <c r="C58" t="s">
        <v>62</v>
      </c>
      <c r="D58" s="11">
        <v>4</v>
      </c>
      <c r="E58" s="18">
        <v>25.2</v>
      </c>
      <c r="F58" s="18">
        <v>3052</v>
      </c>
      <c r="I58" s="9"/>
      <c r="M58" s="10" t="s">
        <v>30</v>
      </c>
      <c r="N58" s="14">
        <v>4</v>
      </c>
      <c r="O58" s="17">
        <v>21.1</v>
      </c>
      <c r="P58" s="17">
        <v>6384</v>
      </c>
    </row>
    <row r="59" spans="1:19" x14ac:dyDescent="0.25">
      <c r="C59" t="s">
        <v>63</v>
      </c>
      <c r="D59" s="11" t="s">
        <v>104</v>
      </c>
      <c r="E59" s="18">
        <v>19.8</v>
      </c>
      <c r="F59" s="18">
        <v>2397</v>
      </c>
      <c r="I59" s="9"/>
      <c r="M59" s="10" t="s">
        <v>31</v>
      </c>
      <c r="N59" s="14" t="s">
        <v>104</v>
      </c>
      <c r="O59" s="17">
        <v>8</v>
      </c>
      <c r="P59" s="17">
        <v>2427</v>
      </c>
    </row>
    <row r="60" spans="1:19" x14ac:dyDescent="0.25">
      <c r="A60" t="s">
        <v>103</v>
      </c>
      <c r="B60" t="s">
        <v>98</v>
      </c>
      <c r="C60" t="s">
        <v>64</v>
      </c>
      <c r="F60" s="18">
        <v>67456</v>
      </c>
      <c r="H60" s="2" t="s">
        <v>4</v>
      </c>
      <c r="I60" s="9">
        <f>F62+(F63/2)+(F64/4)+(F65/8)+(F66/16)+(F67/32)</f>
        <v>3318.21875</v>
      </c>
      <c r="K60" t="s">
        <v>103</v>
      </c>
      <c r="L60" t="s">
        <v>98</v>
      </c>
      <c r="M60" s="10"/>
      <c r="O60" s="17"/>
      <c r="P60" s="17"/>
      <c r="R60" s="10"/>
      <c r="S60" s="10"/>
    </row>
    <row r="61" spans="1:19" x14ac:dyDescent="0.25">
      <c r="C61" t="s">
        <v>65</v>
      </c>
      <c r="E61" s="18">
        <v>36.799999999999997</v>
      </c>
      <c r="F61" s="18">
        <v>24812</v>
      </c>
      <c r="H61" s="2" t="s">
        <v>6</v>
      </c>
      <c r="I61" s="9">
        <f>(F63/2)*1+(F64/4)*2+(F65/8)*3+(F66/16)*4+(F67/32)*5</f>
        <v>6715.65625</v>
      </c>
      <c r="M61" s="10"/>
      <c r="O61" s="17"/>
      <c r="P61" s="17"/>
      <c r="R61" s="10"/>
      <c r="S61" s="10"/>
    </row>
    <row r="62" spans="1:19" x14ac:dyDescent="0.25">
      <c r="C62" t="s">
        <v>66</v>
      </c>
      <c r="D62" s="11">
        <v>0</v>
      </c>
      <c r="E62" s="18">
        <v>3.16</v>
      </c>
      <c r="F62" s="18">
        <v>784</v>
      </c>
      <c r="H62" s="2" t="s">
        <v>8</v>
      </c>
      <c r="I62" s="9">
        <f>I60-F62</f>
        <v>2534.21875</v>
      </c>
      <c r="M62" s="10"/>
      <c r="N62" s="14"/>
      <c r="O62" s="17"/>
      <c r="P62" s="17"/>
      <c r="R62" s="10"/>
      <c r="S62" s="16"/>
    </row>
    <row r="63" spans="1:19" x14ac:dyDescent="0.25">
      <c r="C63" t="s">
        <v>67</v>
      </c>
      <c r="D63" s="11">
        <v>1</v>
      </c>
      <c r="E63" s="18">
        <v>5.77</v>
      </c>
      <c r="F63" s="18">
        <v>1431</v>
      </c>
      <c r="H63" s="2" t="s">
        <v>10</v>
      </c>
      <c r="I63" s="9">
        <f>I61/I60</f>
        <v>2.0238738781160825</v>
      </c>
      <c r="M63" s="10"/>
      <c r="N63" s="14"/>
      <c r="O63" s="17"/>
      <c r="P63" s="17"/>
      <c r="R63" s="10"/>
      <c r="S63" s="10"/>
    </row>
    <row r="64" spans="1:19" x14ac:dyDescent="0.25">
      <c r="C64" t="s">
        <v>68</v>
      </c>
      <c r="D64" s="11">
        <v>2</v>
      </c>
      <c r="E64" s="18">
        <v>6.61</v>
      </c>
      <c r="F64" s="18">
        <v>1641</v>
      </c>
      <c r="H64" s="2" t="s">
        <v>12</v>
      </c>
      <c r="I64" s="9">
        <f>I61/I62</f>
        <v>2.649990751587644</v>
      </c>
      <c r="M64" s="10"/>
      <c r="N64" s="14"/>
      <c r="O64" s="17"/>
      <c r="P64" s="17"/>
      <c r="R64" s="10"/>
      <c r="S64" s="10"/>
    </row>
    <row r="65" spans="3:16" x14ac:dyDescent="0.25">
      <c r="C65" t="s">
        <v>69</v>
      </c>
      <c r="D65" s="11">
        <v>3</v>
      </c>
      <c r="E65" s="18">
        <v>21.7</v>
      </c>
      <c r="F65" s="18">
        <v>5391</v>
      </c>
      <c r="M65" s="10"/>
      <c r="N65" s="14"/>
      <c r="O65" s="17"/>
      <c r="P65" s="17"/>
    </row>
    <row r="66" spans="3:16" x14ac:dyDescent="0.25">
      <c r="C66" t="s">
        <v>70</v>
      </c>
      <c r="D66" s="11">
        <v>4</v>
      </c>
      <c r="E66" s="18">
        <v>33.200000000000003</v>
      </c>
      <c r="F66" s="18">
        <v>8239</v>
      </c>
      <c r="M66" s="10"/>
      <c r="N66" s="14"/>
      <c r="O66" s="17"/>
      <c r="P66" s="17"/>
    </row>
    <row r="67" spans="3:16" x14ac:dyDescent="0.25">
      <c r="C67" t="s">
        <v>71</v>
      </c>
      <c r="D67" s="11" t="s">
        <v>104</v>
      </c>
      <c r="E67" s="18">
        <v>28.3</v>
      </c>
      <c r="F67" s="18">
        <v>7029</v>
      </c>
      <c r="M67" s="10"/>
      <c r="N67" s="14"/>
      <c r="O67" s="17"/>
      <c r="P67" s="17"/>
    </row>
    <row r="68" spans="3:16" x14ac:dyDescent="0.25">
      <c r="E68" s="11"/>
      <c r="F68" s="11"/>
      <c r="G68" s="3"/>
      <c r="H68" s="3"/>
      <c r="I68" s="3"/>
      <c r="J68" s="3"/>
      <c r="K68" s="3"/>
      <c r="M68" s="13"/>
    </row>
    <row r="69" spans="3:16" x14ac:dyDescent="0.25">
      <c r="E69" s="11"/>
      <c r="F69" s="11"/>
      <c r="G69" s="3"/>
      <c r="H69" s="3"/>
      <c r="I69" s="3"/>
      <c r="J69" s="3"/>
      <c r="K69" s="3"/>
      <c r="M69" s="13"/>
    </row>
    <row r="70" spans="3:16" x14ac:dyDescent="0.25">
      <c r="E70" s="11"/>
      <c r="F70" s="11"/>
      <c r="G70" s="3"/>
      <c r="H70" s="3"/>
      <c r="I70" s="3"/>
      <c r="J70" s="3"/>
      <c r="K70" s="3"/>
      <c r="M70" s="15"/>
    </row>
    <row r="71" spans="3:16" x14ac:dyDescent="0.25">
      <c r="E71" s="11"/>
      <c r="F71" s="11"/>
      <c r="G71" s="3"/>
      <c r="H71" s="3"/>
      <c r="I71" s="3"/>
      <c r="J71" s="3"/>
      <c r="K71" s="3"/>
      <c r="M71" s="13"/>
    </row>
    <row r="72" spans="3:16" x14ac:dyDescent="0.25">
      <c r="E72" s="11"/>
      <c r="F72" s="11"/>
      <c r="G72" s="3"/>
      <c r="H72" s="3"/>
      <c r="I72" s="3"/>
      <c r="J72" s="3"/>
      <c r="K72" s="3"/>
      <c r="M72" s="13"/>
    </row>
    <row r="73" spans="3:16" x14ac:dyDescent="0.25">
      <c r="E73" s="11"/>
      <c r="F73" s="11"/>
      <c r="G73" s="3"/>
      <c r="H73" s="3"/>
      <c r="I73" s="3"/>
      <c r="J73" s="3"/>
      <c r="K73" s="3"/>
      <c r="M73" s="13"/>
    </row>
    <row r="74" spans="3:16" x14ac:dyDescent="0.25">
      <c r="E74" s="11"/>
      <c r="F74" s="11"/>
      <c r="G74" s="3"/>
      <c r="H74" s="3"/>
      <c r="I74" s="3"/>
      <c r="J74" s="3"/>
      <c r="K74" s="3"/>
      <c r="M74" s="13"/>
    </row>
    <row r="75" spans="3:16" x14ac:dyDescent="0.25">
      <c r="E75" s="11"/>
      <c r="F75" s="11"/>
      <c r="G75" s="3"/>
      <c r="H75" s="3"/>
      <c r="I75" s="3"/>
      <c r="J75" s="3"/>
      <c r="K75" s="3"/>
      <c r="M75" s="13"/>
    </row>
    <row r="76" spans="3:16" x14ac:dyDescent="0.25">
      <c r="E76" s="11"/>
      <c r="F76" s="11"/>
      <c r="G76" s="3"/>
      <c r="H76" s="3"/>
      <c r="I76" s="3"/>
      <c r="J76" s="3"/>
      <c r="K76" s="3"/>
      <c r="M76" s="13"/>
    </row>
    <row r="77" spans="3:16" x14ac:dyDescent="0.25">
      <c r="E77" s="11"/>
      <c r="F77" s="11"/>
      <c r="G77" s="3"/>
      <c r="H77" s="3"/>
      <c r="I77" s="3"/>
      <c r="J77" s="3"/>
      <c r="K77" s="3"/>
      <c r="M77" s="13"/>
    </row>
    <row r="78" spans="3:16" x14ac:dyDescent="0.25">
      <c r="E78" s="11"/>
      <c r="F78" s="11"/>
      <c r="G78" s="3"/>
      <c r="H78" s="3"/>
      <c r="I78" s="3"/>
      <c r="J78" s="3"/>
      <c r="K78" s="3"/>
      <c r="M78" s="15"/>
    </row>
    <row r="79" spans="3:16" x14ac:dyDescent="0.25">
      <c r="E79" s="11"/>
      <c r="F79" s="11"/>
      <c r="G79" s="3"/>
      <c r="H79" s="3"/>
      <c r="I79" s="3"/>
      <c r="J79" s="3"/>
      <c r="K79" s="3"/>
      <c r="L79" s="3"/>
      <c r="M79" s="13"/>
    </row>
    <row r="80" spans="3:16" x14ac:dyDescent="0.25">
      <c r="E80" s="11"/>
      <c r="F80" s="11"/>
      <c r="G80" s="3"/>
      <c r="H80" s="3"/>
      <c r="I80" s="3"/>
      <c r="J80" s="3"/>
      <c r="K80" s="3"/>
      <c r="L80" s="3"/>
      <c r="M80" s="13"/>
    </row>
    <row r="81" spans="5:13" x14ac:dyDescent="0.25">
      <c r="E81" s="11"/>
      <c r="F81" s="11"/>
      <c r="G81" s="3"/>
      <c r="H81" s="3"/>
      <c r="I81" s="3"/>
      <c r="J81" s="3"/>
      <c r="K81" s="3"/>
      <c r="L81" s="3"/>
      <c r="M81" s="13"/>
    </row>
    <row r="82" spans="5:13" x14ac:dyDescent="0.25">
      <c r="E82" s="11"/>
      <c r="F82" s="11"/>
      <c r="G82" s="3"/>
      <c r="H82" s="3"/>
      <c r="I82" s="3"/>
      <c r="J82" s="3"/>
      <c r="K82" s="3"/>
      <c r="L82" s="3"/>
      <c r="M82" s="13"/>
    </row>
    <row r="83" spans="5:13" x14ac:dyDescent="0.25">
      <c r="E83" s="11"/>
      <c r="F83" s="11"/>
      <c r="G83" s="3"/>
      <c r="H83" s="3"/>
      <c r="I83" s="3"/>
      <c r="J83" s="3"/>
      <c r="K83" s="3"/>
      <c r="L83" s="3"/>
      <c r="M83" s="13"/>
    </row>
    <row r="84" spans="5:13" x14ac:dyDescent="0.25">
      <c r="E84" s="11"/>
      <c r="F84" s="11"/>
      <c r="G84" s="3"/>
      <c r="H84" s="3"/>
      <c r="I84" s="3"/>
      <c r="J84" s="3"/>
      <c r="K84" s="3"/>
      <c r="L84" s="3"/>
      <c r="M84" s="13"/>
    </row>
    <row r="85" spans="5:13" x14ac:dyDescent="0.25">
      <c r="E85" s="11"/>
      <c r="F85" s="11"/>
      <c r="G85" s="3"/>
      <c r="H85" s="3"/>
      <c r="I85" s="3"/>
      <c r="J85" s="3"/>
      <c r="K85" s="3"/>
      <c r="L85" s="3"/>
      <c r="M85" s="13"/>
    </row>
    <row r="86" spans="5:13" x14ac:dyDescent="0.25">
      <c r="E86" s="11"/>
      <c r="F86" s="11"/>
      <c r="G86" s="3"/>
      <c r="H86" s="3"/>
      <c r="I86" s="3"/>
      <c r="J86" s="3"/>
      <c r="K86" s="3"/>
      <c r="L86" s="3"/>
      <c r="M86" s="15"/>
    </row>
    <row r="87" spans="5:13" x14ac:dyDescent="0.25">
      <c r="E87" s="11"/>
      <c r="F87" s="11"/>
      <c r="G87" s="3"/>
      <c r="H87" s="3"/>
      <c r="I87" s="3"/>
      <c r="J87" s="3"/>
      <c r="K87" s="3"/>
      <c r="L87" s="3"/>
      <c r="M87" s="13"/>
    </row>
    <row r="88" spans="5:13" x14ac:dyDescent="0.25">
      <c r="E88" s="11"/>
      <c r="F88" s="11"/>
      <c r="G88" s="3"/>
      <c r="H88" s="3"/>
      <c r="I88" s="3"/>
      <c r="J88" s="3"/>
      <c r="K88" s="3"/>
      <c r="L88" s="3"/>
      <c r="M88" s="13"/>
    </row>
    <row r="89" spans="5:13" x14ac:dyDescent="0.25">
      <c r="E89" s="11"/>
      <c r="F89" s="11"/>
      <c r="G89" s="3"/>
      <c r="H89" s="3"/>
      <c r="I89" s="3"/>
      <c r="J89" s="3"/>
      <c r="K89" s="3"/>
      <c r="L89" s="3"/>
      <c r="M89" s="13"/>
    </row>
    <row r="90" spans="5:13" x14ac:dyDescent="0.25">
      <c r="E90" s="11"/>
      <c r="F90" s="11"/>
      <c r="G90" s="3"/>
      <c r="H90" s="3"/>
      <c r="I90" s="3"/>
      <c r="J90" s="3"/>
      <c r="K90" s="3"/>
      <c r="L90" s="3"/>
      <c r="M90" s="13"/>
    </row>
    <row r="91" spans="5:13" x14ac:dyDescent="0.25">
      <c r="E91" s="11"/>
      <c r="F91" s="11"/>
      <c r="G91" s="3"/>
      <c r="H91" s="3"/>
      <c r="I91" s="3"/>
      <c r="J91" s="3"/>
      <c r="K91" s="3"/>
      <c r="L91" s="3"/>
      <c r="M91" s="13"/>
    </row>
    <row r="92" spans="5:13" x14ac:dyDescent="0.25">
      <c r="E92" s="11"/>
      <c r="F92" s="11"/>
      <c r="G92" s="3"/>
      <c r="H92" s="3"/>
      <c r="I92" s="3"/>
      <c r="J92" s="3"/>
      <c r="K92" s="3"/>
      <c r="L92" s="3"/>
      <c r="M92" s="13"/>
    </row>
    <row r="93" spans="5:13" x14ac:dyDescent="0.25">
      <c r="E93" s="11"/>
      <c r="F93" s="11"/>
      <c r="G93" s="3"/>
      <c r="H93" s="3"/>
      <c r="I93" s="3"/>
      <c r="J93" s="3"/>
      <c r="K93" s="3"/>
      <c r="L93" s="3"/>
      <c r="M93" s="13"/>
    </row>
    <row r="94" spans="5:13" x14ac:dyDescent="0.25">
      <c r="E94" s="11"/>
      <c r="F94" s="11"/>
      <c r="G94" s="3"/>
      <c r="H94" s="3"/>
      <c r="I94" s="3"/>
      <c r="J94" s="3"/>
      <c r="K94" s="3"/>
      <c r="L94" s="3"/>
      <c r="M94" s="15"/>
    </row>
    <row r="95" spans="5:13" x14ac:dyDescent="0.25">
      <c r="E95" s="11"/>
      <c r="F95" s="11"/>
      <c r="G95" s="3"/>
      <c r="H95" s="3"/>
      <c r="I95" s="3"/>
      <c r="J95" s="3"/>
      <c r="K95" s="3"/>
      <c r="L95" s="3"/>
      <c r="M95" s="13"/>
    </row>
    <row r="96" spans="5:13" x14ac:dyDescent="0.25">
      <c r="E96" s="11"/>
      <c r="F96" s="11"/>
      <c r="G96" s="3"/>
      <c r="H96" s="3"/>
      <c r="I96" s="3"/>
      <c r="J96" s="3"/>
      <c r="K96" s="3"/>
      <c r="L96" s="3"/>
      <c r="M96" s="13"/>
    </row>
    <row r="97" spans="5:13" x14ac:dyDescent="0.25">
      <c r="E97" s="11"/>
      <c r="F97" s="11"/>
      <c r="G97" s="3"/>
      <c r="H97" s="3"/>
      <c r="I97" s="3"/>
      <c r="J97" s="3"/>
      <c r="K97" s="3"/>
      <c r="L97" s="3"/>
      <c r="M97" s="13"/>
    </row>
    <row r="98" spans="5:13" x14ac:dyDescent="0.25">
      <c r="E98" s="11"/>
      <c r="F98" s="11"/>
      <c r="G98" s="3"/>
      <c r="H98" s="3"/>
      <c r="I98" s="3"/>
      <c r="J98" s="3"/>
      <c r="K98" s="3"/>
      <c r="L98" s="3"/>
      <c r="M98" s="13"/>
    </row>
    <row r="99" spans="5:13" x14ac:dyDescent="0.25">
      <c r="E99" s="11"/>
      <c r="F99" s="11"/>
      <c r="G99" s="3"/>
      <c r="H99" s="3"/>
      <c r="I99" s="3"/>
      <c r="J99" s="3"/>
      <c r="K99" s="3"/>
      <c r="L99" s="3"/>
      <c r="M99" s="13"/>
    </row>
    <row r="100" spans="5:13" x14ac:dyDescent="0.25">
      <c r="E100" s="11"/>
      <c r="F100" s="11"/>
      <c r="G100" s="3"/>
      <c r="H100" s="3"/>
      <c r="I100" s="3"/>
      <c r="J100" s="3"/>
      <c r="K100" s="3"/>
      <c r="L100" s="3"/>
      <c r="M100" s="13"/>
    </row>
    <row r="101" spans="5:13" x14ac:dyDescent="0.25">
      <c r="E101" s="11"/>
      <c r="F101" s="11"/>
      <c r="G101" s="3"/>
      <c r="H101" s="3"/>
      <c r="I101" s="3"/>
      <c r="J101" s="3"/>
      <c r="K101" s="3"/>
      <c r="L101" s="3"/>
      <c r="M101" s="13"/>
    </row>
    <row r="102" spans="5:13" x14ac:dyDescent="0.25">
      <c r="E102" s="11"/>
      <c r="F102" s="11"/>
      <c r="G102" s="3"/>
      <c r="H102" s="3"/>
      <c r="I102" s="3"/>
      <c r="J102" s="3"/>
      <c r="K102" s="3"/>
      <c r="L102" s="3"/>
      <c r="M102" s="15"/>
    </row>
    <row r="103" spans="5:13" x14ac:dyDescent="0.25">
      <c r="E103" s="11"/>
      <c r="F103" s="11"/>
      <c r="G103" s="3"/>
      <c r="H103" s="3"/>
      <c r="I103" s="3"/>
      <c r="J103" s="3"/>
      <c r="K103" s="3"/>
      <c r="L103" s="3"/>
      <c r="M103" s="13"/>
    </row>
    <row r="104" spans="5:13" x14ac:dyDescent="0.25">
      <c r="E104" s="11"/>
      <c r="F104" s="11"/>
      <c r="G104" s="3"/>
      <c r="H104" s="3"/>
      <c r="I104" s="3"/>
      <c r="J104" s="3"/>
      <c r="K104" s="3"/>
      <c r="L104" s="3"/>
      <c r="M104" s="13"/>
    </row>
    <row r="105" spans="5:13" x14ac:dyDescent="0.25">
      <c r="E105" s="11"/>
      <c r="F105" s="11"/>
      <c r="G105" s="3"/>
      <c r="H105" s="3"/>
      <c r="I105" s="3"/>
      <c r="J105" s="3"/>
      <c r="K105" s="3"/>
      <c r="L105" s="3"/>
      <c r="M105" s="13"/>
    </row>
    <row r="106" spans="5:13" x14ac:dyDescent="0.25">
      <c r="E106" s="11"/>
      <c r="F106" s="11"/>
      <c r="G106" s="3"/>
      <c r="H106" s="3"/>
      <c r="I106" s="3"/>
      <c r="J106" s="3"/>
      <c r="K106" s="3"/>
      <c r="L106" s="3"/>
      <c r="M106" s="13"/>
    </row>
    <row r="107" spans="5:13" x14ac:dyDescent="0.25">
      <c r="E107" s="11"/>
      <c r="F107" s="11"/>
      <c r="G107" s="3"/>
      <c r="H107" s="3"/>
      <c r="I107" s="3"/>
      <c r="J107" s="3"/>
      <c r="K107" s="3"/>
      <c r="L107" s="3"/>
      <c r="M107" s="13"/>
    </row>
    <row r="108" spans="5:13" x14ac:dyDescent="0.25">
      <c r="E108" s="11"/>
      <c r="F108" s="11"/>
      <c r="G108" s="3"/>
      <c r="H108" s="3"/>
      <c r="I108" s="3"/>
      <c r="J108" s="3"/>
      <c r="K108" s="3"/>
      <c r="L108" s="3"/>
      <c r="M108" s="13"/>
    </row>
    <row r="109" spans="5:13" x14ac:dyDescent="0.25">
      <c r="E109" s="11"/>
      <c r="F109" s="11"/>
      <c r="G109" s="3"/>
      <c r="H109" s="3"/>
      <c r="I109" s="3"/>
      <c r="J109" s="3"/>
      <c r="K109" s="3"/>
      <c r="L109" s="3"/>
      <c r="M109" s="13"/>
    </row>
    <row r="110" spans="5:13" x14ac:dyDescent="0.25">
      <c r="E110" s="11"/>
      <c r="F110" s="11"/>
      <c r="G110" s="3"/>
      <c r="H110" s="3"/>
      <c r="I110" s="3"/>
      <c r="J110" s="3"/>
      <c r="K110" s="3"/>
      <c r="L110" s="3"/>
      <c r="M110" s="15"/>
    </row>
    <row r="111" spans="5:13" x14ac:dyDescent="0.25">
      <c r="E111" s="11"/>
      <c r="F111" s="11"/>
      <c r="G111" s="3"/>
      <c r="H111" s="3"/>
      <c r="I111" s="3"/>
      <c r="J111" s="3"/>
      <c r="K111" s="3"/>
      <c r="L111" s="3"/>
      <c r="M111" s="13"/>
    </row>
    <row r="112" spans="5:13" x14ac:dyDescent="0.25">
      <c r="E112" s="11"/>
      <c r="F112" s="11"/>
      <c r="G112" s="3"/>
      <c r="H112" s="3"/>
      <c r="I112" s="3"/>
      <c r="J112" s="3"/>
      <c r="K112" s="3"/>
      <c r="L112" s="3"/>
      <c r="M112" s="13"/>
    </row>
    <row r="113" spans="5:13" x14ac:dyDescent="0.25">
      <c r="E113" s="11"/>
      <c r="F113" s="11"/>
      <c r="G113" s="3"/>
      <c r="H113" s="3"/>
      <c r="I113" s="3"/>
      <c r="J113" s="3"/>
      <c r="K113" s="3"/>
      <c r="L113" s="3"/>
      <c r="M113" s="13"/>
    </row>
    <row r="114" spans="5:13" x14ac:dyDescent="0.25">
      <c r="E114" s="11"/>
      <c r="F114" s="11"/>
      <c r="G114" s="3"/>
      <c r="H114" s="3"/>
      <c r="I114" s="3"/>
      <c r="J114" s="3"/>
      <c r="K114" s="3"/>
      <c r="L114" s="3"/>
      <c r="M114" s="13"/>
    </row>
    <row r="115" spans="5:13" x14ac:dyDescent="0.25">
      <c r="E115" s="11"/>
      <c r="F115" s="11"/>
      <c r="G115" s="3"/>
      <c r="H115" s="3"/>
      <c r="I115" s="3"/>
      <c r="J115" s="3"/>
      <c r="K115" s="3"/>
      <c r="L115" s="3"/>
      <c r="M115" s="13"/>
    </row>
    <row r="116" spans="5:13" x14ac:dyDescent="0.25">
      <c r="E116" s="11"/>
      <c r="F116" s="11"/>
      <c r="G116" s="3"/>
      <c r="H116" s="3"/>
      <c r="I116" s="3"/>
      <c r="J116" s="3"/>
      <c r="K116" s="3"/>
      <c r="L116" s="3"/>
      <c r="M116" s="13"/>
    </row>
    <row r="117" spans="5:13" x14ac:dyDescent="0.25">
      <c r="E117" s="11"/>
      <c r="F117" s="11"/>
      <c r="G117" s="3"/>
      <c r="H117" s="3"/>
      <c r="I117" s="3"/>
      <c r="J117" s="3"/>
      <c r="K117" s="3"/>
      <c r="L117" s="3"/>
      <c r="M117" s="13"/>
    </row>
    <row r="118" spans="5:13" x14ac:dyDescent="0.25">
      <c r="E118" s="11"/>
      <c r="F118" s="11"/>
      <c r="G118" s="3"/>
      <c r="H118" s="3"/>
      <c r="I118" s="3"/>
      <c r="J118" s="3"/>
      <c r="K118" s="3"/>
      <c r="L118" s="3"/>
      <c r="M118" s="15"/>
    </row>
    <row r="119" spans="5:13" x14ac:dyDescent="0.25">
      <c r="E119" s="11"/>
      <c r="F119" s="11"/>
      <c r="G119" s="3"/>
      <c r="H119" s="3"/>
      <c r="I119" s="3"/>
      <c r="J119" s="3"/>
      <c r="K119" s="3"/>
      <c r="L119" s="3"/>
      <c r="M119" s="13"/>
    </row>
    <row r="120" spans="5:13" x14ac:dyDescent="0.25">
      <c r="E120" s="11"/>
      <c r="F120" s="11"/>
      <c r="G120" s="3"/>
      <c r="H120" s="3"/>
      <c r="I120" s="3"/>
      <c r="J120" s="3"/>
      <c r="K120" s="3"/>
      <c r="L120" s="3"/>
      <c r="M120" s="13"/>
    </row>
    <row r="121" spans="5:13" x14ac:dyDescent="0.25">
      <c r="E121" s="11"/>
      <c r="F121" s="11"/>
      <c r="G121" s="3"/>
      <c r="H121" s="3"/>
      <c r="I121" s="3"/>
      <c r="J121" s="3"/>
      <c r="K121" s="3"/>
      <c r="L121" s="3"/>
      <c r="M121" s="13"/>
    </row>
    <row r="122" spans="5:13" x14ac:dyDescent="0.25">
      <c r="E122" s="11"/>
      <c r="F122" s="11"/>
      <c r="G122" s="3"/>
      <c r="H122" s="3"/>
      <c r="I122" s="3"/>
      <c r="J122" s="3"/>
      <c r="K122" s="3"/>
      <c r="L122" s="3"/>
      <c r="M122" s="13"/>
    </row>
    <row r="123" spans="5:13" x14ac:dyDescent="0.25">
      <c r="E123" s="11"/>
      <c r="F123" s="11"/>
      <c r="G123" s="3"/>
      <c r="H123" s="3"/>
      <c r="I123" s="3"/>
      <c r="J123" s="3"/>
      <c r="K123" s="3"/>
      <c r="L123" s="3"/>
      <c r="M123" s="13"/>
    </row>
    <row r="124" spans="5:13" x14ac:dyDescent="0.25">
      <c r="E124" s="11"/>
      <c r="F124" s="11"/>
      <c r="G124" s="3"/>
      <c r="H124" s="3"/>
      <c r="I124" s="3"/>
      <c r="J124" s="3"/>
      <c r="K124" s="3"/>
      <c r="L124" s="3"/>
      <c r="M124" s="13"/>
    </row>
    <row r="125" spans="5:13" x14ac:dyDescent="0.25">
      <c r="E125" s="11"/>
      <c r="F125" s="11"/>
      <c r="G125" s="3"/>
      <c r="H125" s="3"/>
      <c r="I125" s="3"/>
      <c r="J125" s="3"/>
      <c r="K125" s="3"/>
      <c r="L125" s="3"/>
      <c r="M125" s="13"/>
    </row>
    <row r="126" spans="5:13" x14ac:dyDescent="0.25">
      <c r="E126" s="11"/>
      <c r="F126" s="11"/>
      <c r="G126" s="3"/>
      <c r="H126" s="3"/>
      <c r="I126" s="3"/>
      <c r="J126" s="3"/>
      <c r="K126" s="3"/>
      <c r="L126" s="3"/>
      <c r="M126" s="15"/>
    </row>
    <row r="127" spans="5:13" x14ac:dyDescent="0.25">
      <c r="E127" s="11"/>
      <c r="F127" s="11"/>
      <c r="G127" s="3"/>
      <c r="H127" s="3"/>
      <c r="I127" s="3"/>
      <c r="J127" s="3"/>
      <c r="K127" s="3"/>
      <c r="L127" s="3"/>
      <c r="M127" s="13"/>
    </row>
    <row r="128" spans="5:13" x14ac:dyDescent="0.25">
      <c r="E128" s="11"/>
      <c r="F128" s="11"/>
      <c r="G128" s="3"/>
      <c r="H128" s="3"/>
      <c r="I128" s="3"/>
      <c r="J128" s="3"/>
      <c r="K128" s="3"/>
      <c r="L128" s="3"/>
      <c r="M128" s="13"/>
    </row>
    <row r="129" spans="5:13" x14ac:dyDescent="0.25">
      <c r="E129" s="11"/>
      <c r="F129" s="11"/>
      <c r="G129" s="3"/>
      <c r="H129" s="3"/>
      <c r="I129" s="3"/>
      <c r="J129" s="3"/>
      <c r="K129" s="3"/>
      <c r="L129" s="3"/>
      <c r="M129" s="13"/>
    </row>
    <row r="130" spans="5:13" x14ac:dyDescent="0.25">
      <c r="E130" s="11"/>
      <c r="F130" s="11"/>
      <c r="G130" s="3"/>
      <c r="H130" s="3"/>
      <c r="I130" s="3"/>
      <c r="J130" s="3"/>
      <c r="K130" s="3"/>
      <c r="L130" s="3"/>
      <c r="M130" s="13"/>
    </row>
    <row r="131" spans="5:13" x14ac:dyDescent="0.25">
      <c r="E131" s="11"/>
      <c r="F131" s="11"/>
      <c r="G131" s="3"/>
      <c r="H131" s="3"/>
      <c r="I131" s="3"/>
      <c r="J131" s="3"/>
      <c r="K131" s="3"/>
      <c r="L131" s="3"/>
      <c r="M131" s="13"/>
    </row>
    <row r="132" spans="5:13" x14ac:dyDescent="0.25">
      <c r="E132" s="11"/>
      <c r="F132" s="11"/>
      <c r="G132" s="3"/>
      <c r="H132" s="3"/>
      <c r="I132" s="3"/>
      <c r="J132" s="3"/>
      <c r="K132" s="3"/>
      <c r="L132" s="3"/>
      <c r="M132" s="13"/>
    </row>
    <row r="133" spans="5:13" x14ac:dyDescent="0.25">
      <c r="E133" s="11"/>
      <c r="F133" s="11"/>
      <c r="G133" s="3"/>
      <c r="H133" s="3"/>
      <c r="I133" s="3"/>
      <c r="J133" s="3"/>
      <c r="K133" s="3"/>
      <c r="L133" s="3"/>
      <c r="M133" s="13"/>
    </row>
    <row r="134" spans="5:13" x14ac:dyDescent="0.25">
      <c r="E134" s="11"/>
      <c r="F134" s="11"/>
      <c r="G134" s="3"/>
      <c r="H134" s="3"/>
      <c r="I134" s="3"/>
      <c r="J134" s="3"/>
      <c r="K134" s="3"/>
      <c r="L134" s="3"/>
      <c r="M134" s="15"/>
    </row>
    <row r="135" spans="5:13" x14ac:dyDescent="0.25">
      <c r="E135" s="11"/>
      <c r="F135" s="11"/>
      <c r="G135" s="3"/>
      <c r="H135" s="3"/>
      <c r="I135" s="3"/>
      <c r="J135" s="3"/>
      <c r="K135" s="3"/>
      <c r="L135" s="3"/>
      <c r="M135" s="13"/>
    </row>
    <row r="136" spans="5:13" x14ac:dyDescent="0.25">
      <c r="E136" s="11"/>
      <c r="F136" s="11"/>
      <c r="G136" s="3"/>
      <c r="H136" s="3"/>
      <c r="I136" s="3"/>
      <c r="J136" s="3"/>
      <c r="K136" s="3"/>
      <c r="L136" s="3"/>
      <c r="M136" s="13"/>
    </row>
    <row r="137" spans="5:13" x14ac:dyDescent="0.25">
      <c r="E137" s="11"/>
      <c r="F137" s="11"/>
      <c r="G137" s="3"/>
      <c r="H137" s="3"/>
      <c r="I137" s="3"/>
      <c r="J137" s="3"/>
      <c r="K137" s="3"/>
      <c r="L137" s="3"/>
      <c r="M137" s="13"/>
    </row>
    <row r="138" spans="5:13" x14ac:dyDescent="0.25">
      <c r="E138" s="11"/>
      <c r="F138" s="11"/>
      <c r="G138" s="3"/>
      <c r="H138" s="3"/>
      <c r="I138" s="3"/>
      <c r="J138" s="3"/>
      <c r="K138" s="3"/>
      <c r="L138" s="3"/>
      <c r="M138" s="13"/>
    </row>
    <row r="139" spans="5:13" x14ac:dyDescent="0.25">
      <c r="E139" s="11"/>
      <c r="F139" s="11"/>
      <c r="G139" s="3"/>
      <c r="H139" s="3"/>
      <c r="I139" s="3"/>
      <c r="J139" s="3"/>
      <c r="K139" s="3"/>
      <c r="L139" s="3"/>
      <c r="M139" s="13"/>
    </row>
    <row r="140" spans="5:13" x14ac:dyDescent="0.25">
      <c r="E140" s="11"/>
      <c r="F140" s="11"/>
      <c r="G140" s="3"/>
      <c r="H140" s="3"/>
      <c r="I140" s="3"/>
      <c r="J140" s="3"/>
      <c r="K140" s="3"/>
      <c r="L140" s="3"/>
      <c r="M140" s="13"/>
    </row>
    <row r="141" spans="5:13" x14ac:dyDescent="0.25">
      <c r="E141" s="11"/>
      <c r="F141" s="11"/>
      <c r="G141" s="3"/>
      <c r="H141" s="3"/>
      <c r="I141" s="3"/>
      <c r="J141" s="3"/>
      <c r="K141" s="3"/>
      <c r="L141" s="3"/>
      <c r="M141" s="13"/>
    </row>
    <row r="142" spans="5:13" x14ac:dyDescent="0.25">
      <c r="E142" s="11"/>
      <c r="F142" s="11"/>
      <c r="G142" s="3"/>
      <c r="H142" s="3"/>
      <c r="I142" s="3"/>
      <c r="J142" s="3"/>
      <c r="K142" s="3"/>
      <c r="L142" s="3"/>
      <c r="M142" s="15"/>
    </row>
    <row r="143" spans="5:13" x14ac:dyDescent="0.25">
      <c r="E143" s="11"/>
      <c r="F143" s="11"/>
      <c r="G143" s="3"/>
      <c r="H143" s="3"/>
      <c r="I143" s="3"/>
      <c r="J143" s="3"/>
      <c r="K143" s="3"/>
      <c r="L143" s="3"/>
      <c r="M143" s="13"/>
    </row>
    <row r="144" spans="5:13" x14ac:dyDescent="0.25">
      <c r="E144" s="11"/>
      <c r="F144" s="11"/>
      <c r="G144" s="3"/>
      <c r="H144" s="3"/>
      <c r="I144" s="3"/>
      <c r="J144" s="3"/>
      <c r="K144" s="3"/>
      <c r="L144" s="3"/>
      <c r="M144" s="13"/>
    </row>
    <row r="145" spans="5:13" x14ac:dyDescent="0.25">
      <c r="E145" s="11"/>
      <c r="F145" s="11"/>
      <c r="G145" s="3"/>
      <c r="H145" s="3"/>
      <c r="I145" s="3"/>
      <c r="J145" s="3"/>
      <c r="K145" s="3"/>
      <c r="L145" s="3"/>
      <c r="M145" s="13"/>
    </row>
    <row r="146" spans="5:13" x14ac:dyDescent="0.25">
      <c r="E146" s="11"/>
      <c r="F146" s="11"/>
      <c r="G146" s="3"/>
      <c r="H146" s="3"/>
      <c r="I146" s="3"/>
      <c r="J146" s="3"/>
      <c r="K146" s="3"/>
      <c r="L146" s="3"/>
      <c r="M146" s="13"/>
    </row>
    <row r="147" spans="5:13" x14ac:dyDescent="0.25">
      <c r="E147" s="11"/>
      <c r="F147" s="11"/>
      <c r="G147" s="3"/>
      <c r="H147" s="3"/>
      <c r="I147" s="3"/>
      <c r="J147" s="3"/>
      <c r="K147" s="3"/>
      <c r="L147" s="3"/>
      <c r="M147" s="13"/>
    </row>
    <row r="148" spans="5:13" x14ac:dyDescent="0.25">
      <c r="E148" s="11"/>
      <c r="F148" s="11"/>
      <c r="G148" s="3"/>
      <c r="H148" s="3"/>
      <c r="I148" s="3"/>
      <c r="J148" s="3"/>
      <c r="K148" s="3"/>
      <c r="L148" s="3"/>
      <c r="M148" s="13"/>
    </row>
    <row r="149" spans="5:13" x14ac:dyDescent="0.25">
      <c r="E149" s="11"/>
      <c r="F149" s="11"/>
      <c r="G149" s="3"/>
      <c r="H149" s="3"/>
      <c r="I149" s="3"/>
      <c r="J149" s="3"/>
      <c r="K149" s="3"/>
      <c r="L149" s="3"/>
      <c r="M149" s="13"/>
    </row>
    <row r="150" spans="5:13" x14ac:dyDescent="0.25">
      <c r="E150" s="11"/>
      <c r="F150" s="11"/>
      <c r="G150" s="3"/>
      <c r="H150" s="3"/>
      <c r="I150" s="3"/>
      <c r="J150" s="3"/>
      <c r="K150" s="3"/>
      <c r="L150" s="3"/>
      <c r="M150" s="15"/>
    </row>
    <row r="151" spans="5:13" x14ac:dyDescent="0.25">
      <c r="E151" s="11"/>
      <c r="F151" s="11"/>
      <c r="G151" s="3"/>
      <c r="H151" s="3"/>
      <c r="I151" s="3"/>
      <c r="J151" s="3"/>
      <c r="K151" s="3"/>
      <c r="L151" s="3"/>
      <c r="M151" s="13"/>
    </row>
    <row r="152" spans="5:13" x14ac:dyDescent="0.25">
      <c r="E152" s="11"/>
      <c r="F152" s="11"/>
      <c r="G152" s="3"/>
      <c r="H152" s="3"/>
      <c r="I152" s="3"/>
      <c r="J152" s="3"/>
      <c r="K152" s="3"/>
      <c r="L152" s="3"/>
      <c r="M152" s="13"/>
    </row>
    <row r="153" spans="5:13" x14ac:dyDescent="0.25">
      <c r="E153" s="11"/>
      <c r="F153" s="11"/>
      <c r="G153" s="3"/>
      <c r="H153" s="3"/>
      <c r="I153" s="3"/>
      <c r="J153" s="3"/>
      <c r="K153" s="3"/>
      <c r="L153" s="3"/>
      <c r="M153" s="13"/>
    </row>
    <row r="154" spans="5:13" x14ac:dyDescent="0.25">
      <c r="E154" s="11"/>
      <c r="F154" s="11"/>
      <c r="G154" s="3"/>
      <c r="H154" s="3"/>
      <c r="I154" s="3"/>
      <c r="J154" s="3"/>
      <c r="K154" s="3"/>
      <c r="L154" s="3"/>
      <c r="M154" s="13"/>
    </row>
    <row r="155" spans="5:13" x14ac:dyDescent="0.25">
      <c r="E155" s="11"/>
      <c r="F155" s="11"/>
      <c r="G155" s="3"/>
      <c r="H155" s="3"/>
      <c r="I155" s="3"/>
      <c r="J155" s="3"/>
      <c r="K155" s="3"/>
      <c r="L155" s="3"/>
      <c r="M155" s="13"/>
    </row>
    <row r="156" spans="5:13" x14ac:dyDescent="0.25">
      <c r="E156" s="11"/>
      <c r="F156" s="11"/>
      <c r="G156" s="3"/>
      <c r="H156" s="3"/>
      <c r="I156" s="3"/>
      <c r="J156" s="3"/>
      <c r="K156" s="3"/>
      <c r="L156" s="3"/>
      <c r="M156" s="13"/>
    </row>
    <row r="157" spans="5:13" x14ac:dyDescent="0.25">
      <c r="E157" s="11"/>
      <c r="F157" s="11"/>
      <c r="G157" s="3"/>
      <c r="H157" s="3"/>
      <c r="I157" s="3"/>
      <c r="J157" s="3"/>
      <c r="K157" s="3"/>
      <c r="L157" s="3"/>
      <c r="M157" s="13"/>
    </row>
    <row r="158" spans="5:13" x14ac:dyDescent="0.25">
      <c r="E158" s="11"/>
      <c r="F158" s="11"/>
      <c r="G158" s="3"/>
      <c r="H158" s="3"/>
      <c r="I158" s="3"/>
      <c r="J158" s="3"/>
      <c r="K158" s="3"/>
      <c r="L158" s="3"/>
      <c r="M158" s="15"/>
    </row>
    <row r="159" spans="5:13" x14ac:dyDescent="0.25">
      <c r="E159" s="11"/>
      <c r="F159" s="11"/>
      <c r="G159" s="3"/>
      <c r="H159" s="3"/>
      <c r="I159" s="3"/>
      <c r="J159" s="3"/>
      <c r="K159" s="3"/>
      <c r="L159" s="3"/>
      <c r="M159" s="13"/>
    </row>
    <row r="160" spans="5:13" x14ac:dyDescent="0.25">
      <c r="E160" s="11"/>
      <c r="F160" s="11"/>
      <c r="G160" s="3"/>
      <c r="H160" s="3"/>
      <c r="I160" s="3"/>
      <c r="J160" s="3"/>
      <c r="K160" s="3"/>
      <c r="L160" s="3"/>
      <c r="M160" s="13"/>
    </row>
    <row r="161" spans="5:13" x14ac:dyDescent="0.25">
      <c r="E161" s="11"/>
      <c r="F161" s="11"/>
      <c r="G161" s="3"/>
      <c r="H161" s="3"/>
      <c r="I161" s="3"/>
      <c r="J161" s="3"/>
      <c r="K161" s="3"/>
      <c r="L161" s="3"/>
      <c r="M161" s="13"/>
    </row>
    <row r="162" spans="5:13" x14ac:dyDescent="0.25">
      <c r="E162" s="11"/>
      <c r="F162" s="11"/>
      <c r="G162" s="3"/>
      <c r="H162" s="3"/>
      <c r="I162" s="3"/>
      <c r="J162" s="3"/>
      <c r="K162" s="3"/>
      <c r="L162" s="3"/>
      <c r="M162" s="13"/>
    </row>
    <row r="163" spans="5:13" x14ac:dyDescent="0.25">
      <c r="E163" s="11"/>
      <c r="F163" s="11"/>
      <c r="G163" s="3"/>
      <c r="H163" s="3"/>
      <c r="I163" s="3"/>
      <c r="J163" s="3"/>
      <c r="K163" s="3"/>
      <c r="L163" s="3"/>
      <c r="M163" s="13"/>
    </row>
    <row r="164" spans="5:13" x14ac:dyDescent="0.25">
      <c r="E164" s="11"/>
      <c r="F164" s="11"/>
      <c r="G164" s="3"/>
      <c r="H164" s="3"/>
      <c r="I164" s="3"/>
      <c r="J164" s="3"/>
      <c r="K164" s="3"/>
      <c r="L164" s="3"/>
      <c r="M164" s="13"/>
    </row>
    <row r="165" spans="5:13" x14ac:dyDescent="0.25">
      <c r="E165" s="11"/>
      <c r="F165" s="11"/>
      <c r="G165" s="3"/>
      <c r="H165" s="3"/>
      <c r="I165" s="3"/>
      <c r="J165" s="3"/>
      <c r="K165" s="3"/>
      <c r="L165" s="3"/>
      <c r="M165" s="13"/>
    </row>
    <row r="166" spans="5:13" x14ac:dyDescent="0.25">
      <c r="E166" s="11"/>
      <c r="F166" s="11"/>
      <c r="G166" s="3"/>
      <c r="H166" s="3"/>
      <c r="I166" s="3"/>
      <c r="J166" s="3"/>
      <c r="K166" s="3"/>
      <c r="L166" s="3"/>
      <c r="M166" s="15"/>
    </row>
    <row r="167" spans="5:13" x14ac:dyDescent="0.25">
      <c r="E167" s="11"/>
      <c r="F167" s="11"/>
      <c r="G167" s="3"/>
      <c r="H167" s="3"/>
      <c r="I167" s="3"/>
      <c r="J167" s="3"/>
      <c r="K167" s="3"/>
      <c r="L167" s="3"/>
      <c r="M167" s="13"/>
    </row>
    <row r="168" spans="5:13" x14ac:dyDescent="0.25">
      <c r="E168" s="11"/>
      <c r="F168" s="11"/>
      <c r="G168" s="3"/>
      <c r="H168" s="3"/>
      <c r="I168" s="3"/>
      <c r="J168" s="3"/>
      <c r="K168" s="3"/>
      <c r="L168" s="3"/>
      <c r="M168" s="13"/>
    </row>
    <row r="169" spans="5:13" x14ac:dyDescent="0.25">
      <c r="E169" s="11"/>
      <c r="F169" s="11"/>
      <c r="G169" s="3"/>
      <c r="H169" s="3"/>
      <c r="I169" s="3"/>
      <c r="J169" s="3"/>
      <c r="K169" s="3"/>
      <c r="L169" s="3"/>
      <c r="M169" s="13"/>
    </row>
    <row r="170" spans="5:13" x14ac:dyDescent="0.25">
      <c r="E170" s="11"/>
      <c r="F170" s="11"/>
      <c r="G170" s="3"/>
      <c r="H170" s="3"/>
      <c r="I170" s="3"/>
      <c r="J170" s="3"/>
      <c r="K170" s="3"/>
      <c r="L170" s="3"/>
      <c r="M170" s="13"/>
    </row>
    <row r="171" spans="5:13" x14ac:dyDescent="0.25">
      <c r="E171" s="11"/>
      <c r="F171" s="11"/>
      <c r="G171" s="3"/>
      <c r="H171" s="3"/>
      <c r="I171" s="3"/>
      <c r="J171" s="3"/>
      <c r="K171" s="3"/>
      <c r="L171" s="3"/>
      <c r="M171" s="13"/>
    </row>
    <row r="172" spans="5:13" x14ac:dyDescent="0.25">
      <c r="E172" s="11"/>
      <c r="F172" s="11"/>
      <c r="G172" s="3"/>
      <c r="H172" s="3"/>
      <c r="I172" s="3"/>
      <c r="J172" s="3"/>
      <c r="K172" s="3"/>
      <c r="L172" s="3"/>
      <c r="M172" s="13"/>
    </row>
    <row r="173" spans="5:13" x14ac:dyDescent="0.25">
      <c r="E173" s="11"/>
      <c r="F173" s="11"/>
      <c r="G173" s="3"/>
      <c r="H173" s="3"/>
      <c r="I173" s="3"/>
      <c r="J173" s="3"/>
      <c r="K173" s="3"/>
      <c r="L173" s="3"/>
      <c r="M173" s="13"/>
    </row>
    <row r="174" spans="5:13" x14ac:dyDescent="0.25">
      <c r="E174" s="11"/>
      <c r="F174" s="11"/>
      <c r="G174" s="3"/>
      <c r="H174" s="3"/>
      <c r="I174" s="3"/>
      <c r="J174" s="3"/>
      <c r="K174" s="3"/>
      <c r="L174" s="3"/>
      <c r="M174" s="15"/>
    </row>
    <row r="175" spans="5:13" x14ac:dyDescent="0.25">
      <c r="E175" s="11"/>
      <c r="F175" s="11"/>
      <c r="G175" s="3"/>
      <c r="H175" s="3"/>
      <c r="I175" s="3"/>
      <c r="J175" s="3"/>
      <c r="K175" s="3"/>
      <c r="L175" s="3"/>
      <c r="M175" s="13"/>
    </row>
    <row r="176" spans="5:13" x14ac:dyDescent="0.25">
      <c r="E176" s="11"/>
      <c r="F176" s="11"/>
      <c r="G176" s="3"/>
      <c r="H176" s="3"/>
      <c r="I176" s="3"/>
      <c r="J176" s="3"/>
      <c r="K176" s="3"/>
      <c r="L176" s="3"/>
      <c r="M176" s="13"/>
    </row>
    <row r="177" spans="5:13" x14ac:dyDescent="0.25">
      <c r="E177" s="11"/>
      <c r="F177" s="11"/>
      <c r="G177" s="3"/>
      <c r="H177" s="3"/>
      <c r="I177" s="3"/>
      <c r="J177" s="3"/>
      <c r="K177" s="3"/>
      <c r="L177" s="3"/>
      <c r="M177" s="13"/>
    </row>
    <row r="178" spans="5:13" x14ac:dyDescent="0.25">
      <c r="E178" s="11"/>
      <c r="F178" s="11"/>
      <c r="G178" s="3"/>
      <c r="H178" s="3"/>
      <c r="I178" s="3"/>
      <c r="J178" s="3"/>
      <c r="K178" s="3"/>
      <c r="L178" s="3"/>
      <c r="M178" s="13"/>
    </row>
    <row r="179" spans="5:13" x14ac:dyDescent="0.25">
      <c r="E179" s="11"/>
      <c r="F179" s="11"/>
      <c r="G179" s="3"/>
      <c r="H179" s="3"/>
      <c r="I179" s="3"/>
      <c r="J179" s="3"/>
      <c r="K179" s="3"/>
      <c r="L179" s="3"/>
      <c r="M179" s="13"/>
    </row>
    <row r="180" spans="5:13" x14ac:dyDescent="0.25">
      <c r="E180" s="11"/>
      <c r="F180" s="11"/>
      <c r="G180" s="3"/>
      <c r="H180" s="3"/>
      <c r="I180" s="3"/>
      <c r="J180" s="3"/>
      <c r="K180" s="3"/>
      <c r="L180" s="3"/>
      <c r="M180" s="13"/>
    </row>
    <row r="181" spans="5:13" x14ac:dyDescent="0.25">
      <c r="E181" s="11"/>
      <c r="F181" s="11"/>
      <c r="G181" s="3"/>
      <c r="H181" s="3"/>
      <c r="I181" s="3"/>
      <c r="J181" s="3"/>
      <c r="K181" s="3"/>
      <c r="L181" s="3"/>
      <c r="M181" s="13"/>
    </row>
    <row r="182" spans="5:13" x14ac:dyDescent="0.25">
      <c r="E182" s="11"/>
      <c r="F182" s="11"/>
      <c r="G182" s="3"/>
      <c r="H182" s="3"/>
      <c r="I182" s="3"/>
      <c r="J182" s="3"/>
      <c r="K182" s="3"/>
      <c r="L182" s="3"/>
      <c r="M182" s="15"/>
    </row>
    <row r="183" spans="5:13" x14ac:dyDescent="0.25">
      <c r="E183" s="11"/>
      <c r="F183" s="11"/>
      <c r="G183" s="3"/>
      <c r="H183" s="3"/>
      <c r="I183" s="3"/>
      <c r="J183" s="3"/>
      <c r="K183" s="3"/>
      <c r="L183" s="3"/>
      <c r="M183" s="13"/>
    </row>
    <row r="184" spans="5:13" x14ac:dyDescent="0.25">
      <c r="E184" s="11"/>
      <c r="F184" s="11"/>
      <c r="G184" s="3"/>
      <c r="H184" s="3"/>
      <c r="I184" s="3"/>
      <c r="J184" s="3"/>
      <c r="K184" s="3"/>
      <c r="L184" s="3"/>
      <c r="M184" s="13"/>
    </row>
    <row r="185" spans="5:13" x14ac:dyDescent="0.25">
      <c r="E185" s="11"/>
      <c r="F185" s="11"/>
      <c r="G185" s="3"/>
      <c r="H185" s="3"/>
      <c r="I185" s="3"/>
      <c r="J185" s="3"/>
      <c r="K185" s="3"/>
      <c r="L185" s="3"/>
      <c r="M185" s="13"/>
    </row>
    <row r="186" spans="5:13" x14ac:dyDescent="0.25">
      <c r="E186" s="11"/>
      <c r="F186" s="11"/>
      <c r="G186" s="3"/>
      <c r="H186" s="3"/>
      <c r="I186" s="3"/>
      <c r="J186" s="3"/>
      <c r="K186" s="3"/>
      <c r="L186" s="3"/>
      <c r="M186" s="13"/>
    </row>
    <row r="187" spans="5:13" x14ac:dyDescent="0.25">
      <c r="E187" s="11"/>
      <c r="F187" s="11"/>
      <c r="G187" s="3"/>
      <c r="H187" s="3"/>
      <c r="I187" s="3"/>
      <c r="J187" s="3"/>
      <c r="K187" s="3"/>
      <c r="L187" s="3"/>
      <c r="M187" s="13"/>
    </row>
    <row r="188" spans="5:13" x14ac:dyDescent="0.25">
      <c r="E188" s="11"/>
      <c r="F188" s="11"/>
      <c r="G188" s="3"/>
      <c r="H188" s="3"/>
      <c r="I188" s="3"/>
      <c r="J188" s="3"/>
      <c r="K188" s="3"/>
      <c r="L188" s="3"/>
      <c r="M188" s="13"/>
    </row>
    <row r="189" spans="5:13" x14ac:dyDescent="0.25">
      <c r="E189" s="11"/>
      <c r="F189" s="11"/>
      <c r="G189" s="3"/>
      <c r="H189" s="3"/>
      <c r="I189" s="3"/>
      <c r="J189" s="3"/>
      <c r="K189" s="3"/>
      <c r="L189" s="3"/>
      <c r="M189" s="13"/>
    </row>
    <row r="190" spans="5:13" x14ac:dyDescent="0.25">
      <c r="E190" s="11"/>
      <c r="F190" s="11"/>
      <c r="G190" s="3"/>
      <c r="H190" s="3"/>
      <c r="I190" s="3"/>
      <c r="J190" s="3"/>
      <c r="K190" s="3"/>
      <c r="L190" s="3"/>
      <c r="M190" s="15"/>
    </row>
    <row r="191" spans="5:13" x14ac:dyDescent="0.25">
      <c r="E191" s="11"/>
      <c r="F191" s="11"/>
      <c r="G191" s="3"/>
      <c r="H191" s="3"/>
      <c r="I191" s="3"/>
      <c r="J191" s="3"/>
      <c r="K191" s="3"/>
      <c r="L191" s="3"/>
      <c r="M191" s="13"/>
    </row>
    <row r="192" spans="5:13" x14ac:dyDescent="0.25">
      <c r="E192" s="11"/>
      <c r="F192" s="11"/>
      <c r="G192" s="3"/>
      <c r="H192" s="3"/>
      <c r="I192" s="3"/>
      <c r="J192" s="3"/>
      <c r="K192" s="3"/>
      <c r="L192" s="3"/>
      <c r="M192" s="13"/>
    </row>
    <row r="193" spans="5:13" x14ac:dyDescent="0.25">
      <c r="E193" s="11"/>
      <c r="F193" s="11"/>
      <c r="G193" s="3"/>
      <c r="H193" s="3"/>
      <c r="I193" s="3"/>
      <c r="J193" s="3"/>
      <c r="K193" s="3"/>
      <c r="L193" s="3"/>
      <c r="M193" s="13"/>
    </row>
    <row r="194" spans="5:13" x14ac:dyDescent="0.25">
      <c r="E194" s="11"/>
      <c r="F194" s="11"/>
      <c r="G194" s="3"/>
      <c r="H194" s="3"/>
      <c r="I194" s="3"/>
      <c r="J194" s="3"/>
      <c r="K194" s="3"/>
      <c r="L194" s="3"/>
      <c r="M194" s="13"/>
    </row>
    <row r="195" spans="5:13" x14ac:dyDescent="0.25">
      <c r="E195" s="11"/>
      <c r="F195" s="11"/>
      <c r="G195" s="3"/>
      <c r="H195" s="3"/>
      <c r="I195" s="3"/>
      <c r="J195" s="3"/>
      <c r="K195" s="3"/>
      <c r="L195" s="3"/>
      <c r="M195" s="13"/>
    </row>
    <row r="196" spans="5:13" x14ac:dyDescent="0.25">
      <c r="E196" s="11"/>
      <c r="F196" s="11"/>
      <c r="G196" s="3"/>
      <c r="H196" s="3"/>
      <c r="I196" s="3"/>
      <c r="J196" s="3"/>
      <c r="K196" s="3"/>
      <c r="L196" s="3"/>
      <c r="M196" s="13"/>
    </row>
    <row r="197" spans="5:13" x14ac:dyDescent="0.25">
      <c r="E197" s="11"/>
      <c r="F197" s="11"/>
      <c r="G197" s="3"/>
      <c r="H197" s="3"/>
      <c r="I197" s="3"/>
      <c r="J197" s="3"/>
      <c r="K197" s="3"/>
      <c r="L197" s="3"/>
      <c r="M197" s="13"/>
    </row>
    <row r="198" spans="5:13" x14ac:dyDescent="0.25">
      <c r="E198" s="11"/>
      <c r="F198" s="11"/>
      <c r="G198" s="3"/>
      <c r="H198" s="3"/>
      <c r="I198" s="3"/>
      <c r="J198" s="3"/>
      <c r="K198" s="3"/>
      <c r="L198" s="3"/>
      <c r="M198" s="15"/>
    </row>
    <row r="199" spans="5:13" x14ac:dyDescent="0.25">
      <c r="E199" s="11"/>
      <c r="F199" s="11"/>
      <c r="G199" s="3"/>
      <c r="H199" s="3"/>
      <c r="I199" s="3"/>
      <c r="J199" s="3"/>
      <c r="K199" s="3"/>
      <c r="L199" s="3"/>
      <c r="M199" s="13"/>
    </row>
    <row r="200" spans="5:13" x14ac:dyDescent="0.25">
      <c r="E200" s="11"/>
      <c r="F200" s="11"/>
      <c r="G200" s="3"/>
      <c r="H200" s="3"/>
      <c r="I200" s="3"/>
      <c r="J200" s="3"/>
      <c r="K200" s="3"/>
      <c r="L200" s="3"/>
      <c r="M200" s="13"/>
    </row>
    <row r="201" spans="5:13" x14ac:dyDescent="0.25">
      <c r="E201" s="11"/>
      <c r="F201" s="11"/>
      <c r="G201" s="3"/>
      <c r="H201" s="3"/>
      <c r="I201" s="3"/>
      <c r="J201" s="3"/>
      <c r="K201" s="3"/>
      <c r="L201" s="3"/>
      <c r="M201" s="13"/>
    </row>
    <row r="202" spans="5:13" x14ac:dyDescent="0.25">
      <c r="E202" s="11"/>
      <c r="F202" s="11"/>
      <c r="G202" s="3"/>
      <c r="H202" s="3"/>
      <c r="I202" s="3"/>
      <c r="J202" s="3"/>
      <c r="K202" s="3"/>
      <c r="L202" s="3"/>
      <c r="M202" s="13"/>
    </row>
    <row r="203" spans="5:13" x14ac:dyDescent="0.25">
      <c r="E203" s="11"/>
      <c r="F203" s="11"/>
      <c r="G203" s="3"/>
      <c r="H203" s="3"/>
      <c r="I203" s="3"/>
      <c r="J203" s="3"/>
      <c r="K203" s="3"/>
      <c r="L203" s="3"/>
      <c r="M203" s="13"/>
    </row>
    <row r="204" spans="5:13" x14ac:dyDescent="0.25">
      <c r="E204" s="11"/>
      <c r="F204" s="11"/>
      <c r="G204" s="3"/>
      <c r="H204" s="3"/>
      <c r="I204" s="3"/>
      <c r="J204" s="3"/>
      <c r="K204" s="3"/>
      <c r="L204" s="3"/>
      <c r="M204" s="13"/>
    </row>
    <row r="205" spans="5:13" x14ac:dyDescent="0.25">
      <c r="E205" s="11"/>
      <c r="F205" s="11"/>
      <c r="G205" s="3"/>
      <c r="H205" s="3"/>
      <c r="I205" s="3"/>
      <c r="J205" s="3"/>
      <c r="K205" s="3"/>
      <c r="L205" s="3"/>
      <c r="M205" s="13"/>
    </row>
    <row r="206" spans="5:13" x14ac:dyDescent="0.25">
      <c r="E206" s="11"/>
      <c r="F206" s="11"/>
      <c r="G206" s="3"/>
      <c r="H206" s="3"/>
      <c r="I206" s="3"/>
      <c r="J206" s="3"/>
      <c r="K206" s="3"/>
      <c r="L206" s="3"/>
      <c r="M206" s="15"/>
    </row>
    <row r="207" spans="5:13" x14ac:dyDescent="0.25">
      <c r="E207" s="11"/>
      <c r="F207" s="11"/>
      <c r="G207" s="3"/>
      <c r="H207" s="3"/>
      <c r="I207" s="3"/>
      <c r="J207" s="3"/>
      <c r="K207" s="3"/>
      <c r="L207" s="3"/>
      <c r="M207" s="13"/>
    </row>
    <row r="208" spans="5:13" x14ac:dyDescent="0.25">
      <c r="E208" s="11"/>
      <c r="F208" s="11"/>
      <c r="G208" s="3"/>
      <c r="H208" s="3"/>
      <c r="I208" s="3"/>
      <c r="J208" s="3"/>
      <c r="K208" s="3"/>
      <c r="L208" s="3"/>
      <c r="M208" s="13"/>
    </row>
    <row r="209" spans="5:13" x14ac:dyDescent="0.25">
      <c r="E209" s="11"/>
      <c r="F209" s="11"/>
      <c r="G209" s="3"/>
      <c r="H209" s="3"/>
      <c r="I209" s="3"/>
      <c r="J209" s="3"/>
      <c r="K209" s="3"/>
      <c r="L209" s="3"/>
      <c r="M209" s="13"/>
    </row>
    <row r="210" spans="5:13" x14ac:dyDescent="0.25">
      <c r="E210" s="11"/>
      <c r="F210" s="11"/>
      <c r="G210" s="3"/>
      <c r="H210" s="3"/>
      <c r="I210" s="3"/>
      <c r="J210" s="3"/>
      <c r="K210" s="3"/>
      <c r="L210" s="3"/>
      <c r="M210" s="13"/>
    </row>
    <row r="211" spans="5:13" x14ac:dyDescent="0.25">
      <c r="E211" s="11"/>
      <c r="F211" s="11"/>
      <c r="G211" s="3"/>
      <c r="H211" s="3"/>
      <c r="I211" s="3"/>
      <c r="J211" s="3"/>
      <c r="K211" s="3"/>
      <c r="L211" s="3"/>
      <c r="M211" s="13"/>
    </row>
    <row r="212" spans="5:13" x14ac:dyDescent="0.25">
      <c r="E212" s="11"/>
      <c r="F212" s="11"/>
      <c r="G212" s="3"/>
      <c r="H212" s="3"/>
      <c r="I212" s="3"/>
      <c r="J212" s="3"/>
      <c r="K212" s="3"/>
      <c r="L212" s="3"/>
      <c r="M212" s="13"/>
    </row>
    <row r="213" spans="5:13" x14ac:dyDescent="0.25">
      <c r="E213" s="11"/>
      <c r="F213" s="11"/>
      <c r="G213" s="3"/>
      <c r="H213" s="3"/>
      <c r="I213" s="3"/>
      <c r="J213" s="3"/>
      <c r="K213" s="3"/>
      <c r="L213" s="3"/>
      <c r="M213" s="13"/>
    </row>
    <row r="214" spans="5:13" x14ac:dyDescent="0.25">
      <c r="E214" s="11"/>
      <c r="F214" s="11"/>
      <c r="G214" s="3"/>
      <c r="H214" s="3"/>
      <c r="I214" s="3"/>
      <c r="J214" s="3"/>
      <c r="K214" s="3"/>
      <c r="L214" s="3"/>
      <c r="M214" s="15"/>
    </row>
    <row r="215" spans="5:13" x14ac:dyDescent="0.25">
      <c r="E215" s="11"/>
      <c r="F215" s="11"/>
      <c r="G215" s="3"/>
      <c r="H215" s="3"/>
      <c r="I215" s="3"/>
      <c r="J215" s="3"/>
      <c r="K215" s="3"/>
      <c r="L215" s="3"/>
      <c r="M215" s="13"/>
    </row>
    <row r="216" spans="5:13" x14ac:dyDescent="0.25">
      <c r="E216" s="11"/>
      <c r="F216" s="11"/>
      <c r="G216" s="3"/>
      <c r="H216" s="3"/>
      <c r="I216" s="3"/>
      <c r="J216" s="3"/>
      <c r="K216" s="3"/>
      <c r="L216" s="3"/>
      <c r="M216" s="13"/>
    </row>
    <row r="217" spans="5:13" x14ac:dyDescent="0.25">
      <c r="E217" s="11"/>
      <c r="F217" s="11"/>
      <c r="G217" s="3"/>
      <c r="H217" s="3"/>
      <c r="I217" s="3"/>
      <c r="J217" s="3"/>
      <c r="K217" s="3"/>
      <c r="L217" s="3"/>
      <c r="M217" s="13"/>
    </row>
    <row r="218" spans="5:13" x14ac:dyDescent="0.25">
      <c r="E218" s="11"/>
      <c r="F218" s="11"/>
      <c r="G218" s="3"/>
      <c r="H218" s="3"/>
      <c r="I218" s="3"/>
      <c r="J218" s="3"/>
      <c r="K218" s="3"/>
      <c r="L218" s="3"/>
      <c r="M218" s="13"/>
    </row>
    <row r="219" spans="5:13" x14ac:dyDescent="0.25">
      <c r="E219" s="11"/>
      <c r="F219" s="11"/>
      <c r="G219" s="3"/>
      <c r="H219" s="3"/>
      <c r="I219" s="3"/>
      <c r="J219" s="3"/>
      <c r="K219" s="3"/>
      <c r="L219" s="3"/>
      <c r="M219" s="13"/>
    </row>
    <row r="220" spans="5:13" x14ac:dyDescent="0.25">
      <c r="E220" s="11"/>
      <c r="F220" s="11"/>
      <c r="G220" s="3"/>
      <c r="H220" s="3"/>
      <c r="I220" s="3"/>
      <c r="J220" s="3"/>
      <c r="K220" s="3"/>
      <c r="L220" s="3"/>
      <c r="M220" s="13"/>
    </row>
    <row r="221" spans="5:13" x14ac:dyDescent="0.25">
      <c r="E221" s="11"/>
      <c r="F221" s="11"/>
      <c r="G221" s="3"/>
      <c r="H221" s="3"/>
      <c r="I221" s="3"/>
      <c r="J221" s="3"/>
      <c r="K221" s="3"/>
      <c r="L221" s="3"/>
      <c r="M221" s="13"/>
    </row>
    <row r="222" spans="5:13" x14ac:dyDescent="0.25">
      <c r="E222" s="11"/>
      <c r="F222" s="11"/>
      <c r="G222" s="3"/>
      <c r="H222" s="3"/>
      <c r="I222" s="3"/>
      <c r="J222" s="3"/>
      <c r="K222" s="3"/>
      <c r="L222" s="3"/>
      <c r="M222" s="15"/>
    </row>
    <row r="223" spans="5:13" x14ac:dyDescent="0.25">
      <c r="E223" s="11"/>
      <c r="F223" s="11"/>
      <c r="G223" s="3"/>
      <c r="H223" s="3"/>
      <c r="I223" s="3"/>
      <c r="J223" s="3"/>
      <c r="K223" s="3"/>
      <c r="L223" s="3"/>
      <c r="M223" s="13"/>
    </row>
    <row r="224" spans="5:13" x14ac:dyDescent="0.25">
      <c r="E224" s="11"/>
      <c r="F224" s="11"/>
      <c r="G224" s="3"/>
      <c r="H224" s="3"/>
      <c r="I224" s="3"/>
      <c r="J224" s="3"/>
      <c r="K224" s="3"/>
      <c r="L224" s="3"/>
      <c r="M224" s="13"/>
    </row>
    <row r="225" spans="5:13" x14ac:dyDescent="0.25">
      <c r="E225" s="11"/>
      <c r="F225" s="11"/>
      <c r="G225" s="3"/>
      <c r="H225" s="3"/>
      <c r="I225" s="3"/>
      <c r="J225" s="3"/>
      <c r="K225" s="3"/>
      <c r="L225" s="3"/>
      <c r="M225" s="13"/>
    </row>
    <row r="226" spans="5:13" x14ac:dyDescent="0.25">
      <c r="E226" s="11"/>
      <c r="F226" s="11"/>
      <c r="G226" s="3"/>
      <c r="H226" s="3"/>
      <c r="I226" s="3"/>
      <c r="J226" s="3"/>
      <c r="K226" s="3"/>
      <c r="L226" s="3"/>
      <c r="M226" s="13"/>
    </row>
    <row r="227" spans="5:13" x14ac:dyDescent="0.25">
      <c r="E227" s="11"/>
      <c r="F227" s="11"/>
      <c r="G227" s="3"/>
      <c r="H227" s="3"/>
      <c r="I227" s="3"/>
      <c r="J227" s="3"/>
      <c r="K227" s="3"/>
      <c r="L227" s="3"/>
      <c r="M227" s="13"/>
    </row>
  </sheetData>
  <mergeCells count="8">
    <mergeCell ref="AC4:AF4"/>
    <mergeCell ref="AC5:AD5"/>
    <mergeCell ref="AE5:AF5"/>
    <mergeCell ref="C2:I2"/>
    <mergeCell ref="M2:S2"/>
    <mergeCell ref="Z5:AA5"/>
    <mergeCell ref="X5:Y5"/>
    <mergeCell ref="X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26DD-8644-E449-821B-55D4C850E4E1}">
  <dimension ref="B3:AD30"/>
  <sheetViews>
    <sheetView tabSelected="1" topLeftCell="A25" workbookViewId="0">
      <selection activeCell="N5" sqref="N5"/>
    </sheetView>
  </sheetViews>
  <sheetFormatPr defaultColWidth="11" defaultRowHeight="15.75" x14ac:dyDescent="0.25"/>
  <cols>
    <col min="3" max="3" width="19.375" bestFit="1" customWidth="1"/>
    <col min="4" max="4" width="7.5" style="18" bestFit="1" customWidth="1"/>
    <col min="5" max="6" width="10.875" style="18"/>
    <col min="7" max="7" width="16.5" bestFit="1" customWidth="1"/>
    <col min="10" max="10" width="20.5" bestFit="1" customWidth="1"/>
    <col min="11" max="11" width="7.5" bestFit="1" customWidth="1"/>
    <col min="12" max="13" width="10.875" style="18"/>
    <col min="14" max="14" width="16.5" bestFit="1" customWidth="1"/>
    <col min="17" max="17" width="20.375" bestFit="1" customWidth="1"/>
    <col min="18" max="18" width="7.5" bestFit="1" customWidth="1"/>
    <col min="19" max="20" width="10.875" style="18"/>
    <col min="21" max="21" width="16.5" bestFit="1" customWidth="1"/>
    <col min="22" max="22" width="12.125" bestFit="1" customWidth="1"/>
  </cols>
  <sheetData>
    <row r="3" spans="2:30" x14ac:dyDescent="0.25">
      <c r="D3" s="6" t="s">
        <v>100</v>
      </c>
      <c r="E3" s="6" t="s">
        <v>96</v>
      </c>
      <c r="F3" s="6" t="s">
        <v>97</v>
      </c>
      <c r="K3" s="6" t="s">
        <v>100</v>
      </c>
      <c r="L3" s="6" t="s">
        <v>96</v>
      </c>
      <c r="M3" s="6" t="s">
        <v>97</v>
      </c>
      <c r="R3" s="6" t="s">
        <v>100</v>
      </c>
      <c r="S3" s="6" t="s">
        <v>96</v>
      </c>
      <c r="T3" s="6" t="s">
        <v>97</v>
      </c>
    </row>
    <row r="4" spans="2:30" x14ac:dyDescent="0.25">
      <c r="B4" s="4" t="s">
        <v>141</v>
      </c>
      <c r="C4" s="3" t="s">
        <v>106</v>
      </c>
      <c r="D4" s="11"/>
      <c r="E4" s="11"/>
      <c r="F4" s="11">
        <v>34101</v>
      </c>
      <c r="G4" s="3"/>
      <c r="H4" s="3"/>
      <c r="I4" s="4" t="s">
        <v>142</v>
      </c>
      <c r="J4" t="s">
        <v>133</v>
      </c>
      <c r="M4" s="18">
        <v>12839</v>
      </c>
      <c r="P4" s="4" t="s">
        <v>143</v>
      </c>
      <c r="Q4" t="s">
        <v>72</v>
      </c>
      <c r="T4" s="18">
        <v>18957</v>
      </c>
    </row>
    <row r="5" spans="2:30" x14ac:dyDescent="0.25">
      <c r="C5" s="3" t="s">
        <v>107</v>
      </c>
      <c r="D5" s="11"/>
      <c r="E5" s="11">
        <v>45.6</v>
      </c>
      <c r="F5" s="11">
        <v>15564</v>
      </c>
      <c r="G5" s="3" t="s">
        <v>4</v>
      </c>
      <c r="H5" s="3">
        <v>1832.5</v>
      </c>
      <c r="J5" t="s">
        <v>41</v>
      </c>
      <c r="L5" s="18">
        <v>31.5</v>
      </c>
      <c r="M5" s="18">
        <v>4043</v>
      </c>
      <c r="N5" s="2" t="s">
        <v>4</v>
      </c>
      <c r="O5">
        <f>M6+(M7/2)+(M8/4)+(M9/8)+(M10/16)+(M11/32)+(M12/64)</f>
        <v>537.90625</v>
      </c>
      <c r="Q5" t="s">
        <v>73</v>
      </c>
      <c r="S5" s="18">
        <v>30.6</v>
      </c>
      <c r="T5" s="18">
        <v>5799</v>
      </c>
      <c r="U5" s="2" t="s">
        <v>4</v>
      </c>
      <c r="V5">
        <f>T6+(T7/2)+(T8/4)+(T9/8)+(T10/16)+(T11/32)+(T12/64)</f>
        <v>928.171875</v>
      </c>
    </row>
    <row r="6" spans="2:30" x14ac:dyDescent="0.25">
      <c r="C6" s="3" t="s">
        <v>108</v>
      </c>
      <c r="D6" s="11">
        <v>0</v>
      </c>
      <c r="E6" s="11">
        <v>5.12</v>
      </c>
      <c r="F6" s="11">
        <v>797</v>
      </c>
      <c r="G6" s="3" t="s">
        <v>6</v>
      </c>
      <c r="H6" s="3">
        <v>2823.65625</v>
      </c>
      <c r="J6" t="s">
        <v>42</v>
      </c>
      <c r="K6" s="11">
        <v>0</v>
      </c>
      <c r="L6" s="18">
        <v>4.9000000000000004</v>
      </c>
      <c r="M6" s="18">
        <v>198</v>
      </c>
      <c r="N6" s="2" t="s">
        <v>6</v>
      </c>
      <c r="O6">
        <f>(M7/2)*1+(M8/4)*2+(M9/8)*3+(M10/16)*4+(M11/32)*5+(M12/64)*6</f>
        <v>869.625</v>
      </c>
      <c r="Q6" t="s">
        <v>74</v>
      </c>
      <c r="R6" s="11">
        <v>0</v>
      </c>
      <c r="S6" s="18">
        <v>7</v>
      </c>
      <c r="T6" s="18">
        <v>406</v>
      </c>
      <c r="U6" s="2" t="s">
        <v>6</v>
      </c>
      <c r="V6">
        <f>(T7/2)*1+(T8/4)*2+(T9/8)*3+(T10/16)*4+(T11/32)*5+(T12/64)*6</f>
        <v>1234.84375</v>
      </c>
    </row>
    <row r="7" spans="2:30" x14ac:dyDescent="0.25">
      <c r="C7" s="3" t="s">
        <v>109</v>
      </c>
      <c r="D7" s="11">
        <v>1</v>
      </c>
      <c r="E7" s="11">
        <v>4.4400000000000004</v>
      </c>
      <c r="F7" s="11">
        <v>691</v>
      </c>
      <c r="G7" s="3" t="s">
        <v>8</v>
      </c>
      <c r="H7" s="3">
        <v>1035.5</v>
      </c>
      <c r="J7" t="s">
        <v>43</v>
      </c>
      <c r="K7" s="11">
        <v>1</v>
      </c>
      <c r="L7" s="18">
        <v>5.34</v>
      </c>
      <c r="M7" s="18">
        <v>216</v>
      </c>
      <c r="N7" s="2" t="s">
        <v>8</v>
      </c>
      <c r="O7">
        <f>O5-M6</f>
        <v>339.90625</v>
      </c>
      <c r="Q7" t="s">
        <v>75</v>
      </c>
      <c r="R7" s="11">
        <v>1</v>
      </c>
      <c r="S7" s="18">
        <v>6.78</v>
      </c>
      <c r="T7" s="18">
        <v>393</v>
      </c>
      <c r="U7" s="2" t="s">
        <v>8</v>
      </c>
      <c r="V7">
        <f>V5-T6</f>
        <v>522.171875</v>
      </c>
    </row>
    <row r="8" spans="2:30" x14ac:dyDescent="0.25">
      <c r="C8" s="3" t="s">
        <v>110</v>
      </c>
      <c r="D8" s="11">
        <v>2</v>
      </c>
      <c r="E8" s="11">
        <v>5.56</v>
      </c>
      <c r="F8" s="11">
        <v>865</v>
      </c>
      <c r="G8" s="3" t="s">
        <v>10</v>
      </c>
      <c r="H8" s="3">
        <v>1.5408765347885403</v>
      </c>
      <c r="J8" t="s">
        <v>44</v>
      </c>
      <c r="K8" s="11">
        <v>2</v>
      </c>
      <c r="L8" s="18">
        <v>8.43</v>
      </c>
      <c r="M8" s="18">
        <v>341</v>
      </c>
      <c r="N8" s="2" t="s">
        <v>10</v>
      </c>
      <c r="O8">
        <f>O6/O5</f>
        <v>1.6166850636147099</v>
      </c>
      <c r="Q8" t="s">
        <v>76</v>
      </c>
      <c r="R8" s="11">
        <v>2</v>
      </c>
      <c r="S8" s="18">
        <v>9.43</v>
      </c>
      <c r="T8" s="18">
        <v>547</v>
      </c>
      <c r="U8" s="2" t="s">
        <v>10</v>
      </c>
      <c r="V8">
        <f>V6/V5</f>
        <v>1.3304041883406561</v>
      </c>
    </row>
    <row r="9" spans="2:30" x14ac:dyDescent="0.25">
      <c r="C9" s="3" t="s">
        <v>111</v>
      </c>
      <c r="D9" s="11">
        <v>3</v>
      </c>
      <c r="E9" s="11">
        <v>7.96</v>
      </c>
      <c r="F9" s="11">
        <v>1239</v>
      </c>
      <c r="G9" s="3" t="s">
        <v>12</v>
      </c>
      <c r="H9" s="3">
        <v>2.7268529695799133</v>
      </c>
      <c r="J9" t="s">
        <v>45</v>
      </c>
      <c r="K9" s="11">
        <v>3</v>
      </c>
      <c r="L9" s="18">
        <v>12.1</v>
      </c>
      <c r="M9" s="18">
        <v>491</v>
      </c>
      <c r="N9" s="2" t="s">
        <v>12</v>
      </c>
      <c r="O9">
        <f>O6/O7</f>
        <v>2.5584260365909719</v>
      </c>
      <c r="Q9" t="s">
        <v>77</v>
      </c>
      <c r="R9" s="11">
        <v>3</v>
      </c>
      <c r="S9" s="18">
        <v>11.7</v>
      </c>
      <c r="T9" s="18">
        <v>677</v>
      </c>
      <c r="U9" s="2" t="s">
        <v>12</v>
      </c>
      <c r="V9">
        <f>V6/V7</f>
        <v>2.3648224064155121</v>
      </c>
      <c r="Z9" s="26" t="s">
        <v>12</v>
      </c>
      <c r="AA9" s="26"/>
      <c r="AB9" s="26"/>
      <c r="AC9" s="26"/>
      <c r="AD9" s="26"/>
    </row>
    <row r="10" spans="2:30" x14ac:dyDescent="0.25">
      <c r="C10" s="3" t="s">
        <v>112</v>
      </c>
      <c r="D10" s="11">
        <v>4</v>
      </c>
      <c r="E10" s="11">
        <v>13.2</v>
      </c>
      <c r="F10" s="11">
        <v>2060</v>
      </c>
      <c r="G10" s="3"/>
      <c r="H10" s="3"/>
      <c r="J10" t="s">
        <v>46</v>
      </c>
      <c r="K10" s="11">
        <v>4</v>
      </c>
      <c r="L10" s="18">
        <v>16.399999999999999</v>
      </c>
      <c r="M10" s="18">
        <v>665</v>
      </c>
      <c r="Q10" t="s">
        <v>78</v>
      </c>
      <c r="R10" s="11">
        <v>4</v>
      </c>
      <c r="S10" s="18">
        <v>12.9</v>
      </c>
      <c r="T10" s="18">
        <v>746</v>
      </c>
    </row>
    <row r="11" spans="2:30" x14ac:dyDescent="0.25">
      <c r="C11" s="3" t="s">
        <v>113</v>
      </c>
      <c r="D11" s="11">
        <v>5</v>
      </c>
      <c r="E11" s="11">
        <v>15.4</v>
      </c>
      <c r="F11" s="11">
        <v>2391</v>
      </c>
      <c r="G11" s="3"/>
      <c r="H11" s="3"/>
      <c r="J11" t="s">
        <v>47</v>
      </c>
      <c r="K11" s="11">
        <v>5</v>
      </c>
      <c r="L11" s="18">
        <v>17.100000000000001</v>
      </c>
      <c r="M11" s="18">
        <v>690</v>
      </c>
      <c r="Q11" t="s">
        <v>79</v>
      </c>
      <c r="R11" s="11">
        <v>5</v>
      </c>
      <c r="S11" s="18">
        <v>11.9</v>
      </c>
      <c r="T11" s="18">
        <v>690</v>
      </c>
      <c r="Z11" s="25" t="s">
        <v>141</v>
      </c>
      <c r="AA11" s="25" t="s">
        <v>142</v>
      </c>
      <c r="AB11" s="25" t="s">
        <v>144</v>
      </c>
      <c r="AC11" s="25" t="s">
        <v>145</v>
      </c>
      <c r="AD11" s="25" t="s">
        <v>146</v>
      </c>
    </row>
    <row r="12" spans="2:30" x14ac:dyDescent="0.25">
      <c r="C12" s="3" t="s">
        <v>114</v>
      </c>
      <c r="D12" s="11" t="s">
        <v>140</v>
      </c>
      <c r="E12" s="11">
        <v>47.5</v>
      </c>
      <c r="F12" s="11">
        <v>7386</v>
      </c>
      <c r="G12" s="3"/>
      <c r="H12" s="3"/>
      <c r="J12" t="s">
        <v>134</v>
      </c>
      <c r="K12" s="11" t="s">
        <v>140</v>
      </c>
      <c r="L12" s="18">
        <v>35.1</v>
      </c>
      <c r="M12" s="18">
        <v>1418</v>
      </c>
      <c r="Q12" t="s">
        <v>137</v>
      </c>
      <c r="R12" s="11" t="s">
        <v>140</v>
      </c>
      <c r="S12" s="18">
        <v>39.9</v>
      </c>
      <c r="T12" s="18">
        <v>2311</v>
      </c>
      <c r="Z12" s="22">
        <v>2.7268530000000002</v>
      </c>
      <c r="AA12" s="22">
        <v>2.5584259999999999</v>
      </c>
      <c r="AB12" s="22">
        <v>2.3648220000000002</v>
      </c>
      <c r="AC12" s="22">
        <v>3.5</v>
      </c>
      <c r="AD12" s="22">
        <v>1.2</v>
      </c>
    </row>
    <row r="13" spans="2:30" x14ac:dyDescent="0.25">
      <c r="C13" s="3" t="s">
        <v>115</v>
      </c>
      <c r="D13" s="11"/>
      <c r="E13" s="11"/>
      <c r="F13" s="11">
        <v>34101</v>
      </c>
      <c r="G13" s="3"/>
      <c r="H13" s="3"/>
      <c r="J13" t="s">
        <v>48</v>
      </c>
      <c r="K13" s="11"/>
      <c r="M13" s="18">
        <v>9801</v>
      </c>
      <c r="Q13" t="s">
        <v>80</v>
      </c>
      <c r="R13" s="11"/>
      <c r="T13" s="18">
        <v>21699</v>
      </c>
      <c r="Z13" s="23">
        <v>2.6177589104094818</v>
      </c>
      <c r="AA13" s="22">
        <v>2.5442809999999998</v>
      </c>
      <c r="AB13" s="22">
        <v>2.4751850000000002</v>
      </c>
      <c r="AC13" s="22"/>
      <c r="AD13" s="22"/>
    </row>
    <row r="14" spans="2:30" x14ac:dyDescent="0.25">
      <c r="C14" s="3" t="s">
        <v>116</v>
      </c>
      <c r="D14" s="11"/>
      <c r="E14" s="11">
        <v>48.9</v>
      </c>
      <c r="F14" s="11">
        <v>15564</v>
      </c>
      <c r="G14" s="3" t="s">
        <v>4</v>
      </c>
      <c r="H14" s="3">
        <v>1979.2544249999996</v>
      </c>
      <c r="J14" t="s">
        <v>49</v>
      </c>
      <c r="K14" s="11"/>
      <c r="L14" s="18">
        <v>35.6</v>
      </c>
      <c r="M14" s="18">
        <v>3491</v>
      </c>
      <c r="N14" s="2" t="s">
        <v>4</v>
      </c>
      <c r="O14">
        <f>M15+(M16/2)+(M17/4)+(M18/8)+(M19/16)+(M20/32)+(M21/64)</f>
        <v>489.8125</v>
      </c>
      <c r="Q14" t="s">
        <v>81</v>
      </c>
      <c r="R14" s="11"/>
      <c r="S14" s="18">
        <v>32.299999999999997</v>
      </c>
      <c r="T14" s="18">
        <v>7000</v>
      </c>
      <c r="U14" s="2" t="s">
        <v>4</v>
      </c>
      <c r="V14">
        <f>T15+(T16/2)+(T17/4)+(T18/8)+(T19/16)+(T20/32)+(T21/64)</f>
        <v>1051.609375</v>
      </c>
      <c r="Z14" s="22">
        <v>2.926142</v>
      </c>
      <c r="AA14" s="22">
        <v>2.5003929999999999</v>
      </c>
      <c r="AB14" s="22">
        <v>2.366743</v>
      </c>
      <c r="AC14" s="22"/>
      <c r="AD14" s="22"/>
    </row>
    <row r="15" spans="2:30" x14ac:dyDescent="0.25">
      <c r="C15" s="3" t="s">
        <v>117</v>
      </c>
      <c r="D15" s="11">
        <v>0</v>
      </c>
      <c r="E15" s="11">
        <v>5.65</v>
      </c>
      <c r="F15" s="24">
        <v>879.36599999999999</v>
      </c>
      <c r="G15" s="3" t="s">
        <v>6</v>
      </c>
      <c r="H15" s="3">
        <v>2879.2427250000001</v>
      </c>
      <c r="J15" t="s">
        <v>50</v>
      </c>
      <c r="K15" s="11">
        <v>0</v>
      </c>
      <c r="L15" s="18">
        <v>5.5</v>
      </c>
      <c r="M15" s="18">
        <v>192</v>
      </c>
      <c r="N15" s="2" t="s">
        <v>6</v>
      </c>
      <c r="O15">
        <f>(M16/2)*1+(M17/4)*2+(M18/8)*3+(M19/16)*4+(M20/32)*5+(M21/64)*6</f>
        <v>757.71875</v>
      </c>
      <c r="Q15" t="s">
        <v>82</v>
      </c>
      <c r="R15" s="11">
        <v>0</v>
      </c>
      <c r="S15" s="18">
        <v>6.99</v>
      </c>
      <c r="T15" s="18">
        <v>489</v>
      </c>
      <c r="U15" s="2" t="s">
        <v>6</v>
      </c>
      <c r="V15">
        <f>(T16/2)*1+(T17/4)*2+(T18/8)*3+(T19/16)*4+(T20/32)*5+(T21/64)*6</f>
        <v>1392.5625</v>
      </c>
    </row>
    <row r="16" spans="2:30" x14ac:dyDescent="0.25">
      <c r="C16" s="3" t="s">
        <v>118</v>
      </c>
      <c r="D16" s="11">
        <v>1</v>
      </c>
      <c r="E16" s="11">
        <v>4.9800000000000004</v>
      </c>
      <c r="F16" s="24">
        <v>775.08720000000005</v>
      </c>
      <c r="G16" s="3" t="s">
        <v>8</v>
      </c>
      <c r="H16" s="3">
        <v>1099.8884249999996</v>
      </c>
      <c r="J16" t="s">
        <v>51</v>
      </c>
      <c r="K16" s="11">
        <v>1</v>
      </c>
      <c r="L16" s="18">
        <v>5.53</v>
      </c>
      <c r="M16" s="18">
        <v>193</v>
      </c>
      <c r="N16" s="2" t="s">
        <v>8</v>
      </c>
      <c r="O16">
        <f>O14-M15</f>
        <v>297.8125</v>
      </c>
      <c r="Q16" t="s">
        <v>83</v>
      </c>
      <c r="R16" s="11">
        <v>1</v>
      </c>
      <c r="S16" s="18">
        <v>5.83</v>
      </c>
      <c r="T16" s="18">
        <v>408</v>
      </c>
      <c r="U16" s="2" t="s">
        <v>8</v>
      </c>
      <c r="V16">
        <f>V14-T15</f>
        <v>562.609375</v>
      </c>
    </row>
    <row r="17" spans="3:22" x14ac:dyDescent="0.25">
      <c r="C17" s="3" t="s">
        <v>119</v>
      </c>
      <c r="D17" s="11">
        <v>2</v>
      </c>
      <c r="E17" s="11">
        <v>6.78</v>
      </c>
      <c r="F17" s="24">
        <v>1055.2392</v>
      </c>
      <c r="G17" s="3" t="s">
        <v>10</v>
      </c>
      <c r="H17" s="3">
        <v>1.4547107681722125</v>
      </c>
      <c r="J17" t="s">
        <v>52</v>
      </c>
      <c r="K17" s="11">
        <v>2</v>
      </c>
      <c r="L17" s="18">
        <v>8.11</v>
      </c>
      <c r="M17" s="18">
        <v>283</v>
      </c>
      <c r="N17" s="2" t="s">
        <v>10</v>
      </c>
      <c r="O17">
        <f>O15/O14</f>
        <v>1.5469567436519076</v>
      </c>
      <c r="Q17" t="s">
        <v>84</v>
      </c>
      <c r="R17" s="11">
        <v>2</v>
      </c>
      <c r="S17" s="18">
        <v>7.96</v>
      </c>
      <c r="T17" s="18">
        <v>557</v>
      </c>
      <c r="U17" s="2" t="s">
        <v>10</v>
      </c>
      <c r="V17">
        <f>V15/V14</f>
        <v>1.3242203170735332</v>
      </c>
    </row>
    <row r="18" spans="3:22" x14ac:dyDescent="0.25">
      <c r="C18" s="3" t="s">
        <v>120</v>
      </c>
      <c r="D18" s="11">
        <v>3</v>
      </c>
      <c r="E18" s="11">
        <v>7.25</v>
      </c>
      <c r="F18" s="24">
        <v>1128.3899999999999</v>
      </c>
      <c r="G18" s="3" t="s">
        <v>12</v>
      </c>
      <c r="H18" s="3">
        <v>2.6177589104094818</v>
      </c>
      <c r="J18" t="s">
        <v>53</v>
      </c>
      <c r="K18" s="11">
        <v>3</v>
      </c>
      <c r="L18" s="18">
        <v>12.9</v>
      </c>
      <c r="M18" s="18">
        <v>452</v>
      </c>
      <c r="N18" s="2" t="s">
        <v>12</v>
      </c>
      <c r="O18">
        <f>O15/O16</f>
        <v>2.5442812172088143</v>
      </c>
      <c r="Q18" t="s">
        <v>85</v>
      </c>
      <c r="R18" s="11">
        <v>3</v>
      </c>
      <c r="S18" s="18">
        <v>10.1</v>
      </c>
      <c r="T18" s="18">
        <v>709</v>
      </c>
      <c r="U18" s="2" t="s">
        <v>12</v>
      </c>
      <c r="V18">
        <f>V15/V16</f>
        <v>2.4751853806204349</v>
      </c>
    </row>
    <row r="19" spans="3:22" x14ac:dyDescent="0.25">
      <c r="C19" s="3" t="s">
        <v>121</v>
      </c>
      <c r="D19" s="11">
        <v>4</v>
      </c>
      <c r="E19" s="11">
        <v>11.4</v>
      </c>
      <c r="F19" s="24">
        <v>1774.296</v>
      </c>
      <c r="G19" s="3"/>
      <c r="H19" s="3"/>
      <c r="J19" t="s">
        <v>54</v>
      </c>
      <c r="K19" s="11">
        <v>4</v>
      </c>
      <c r="L19" s="18">
        <v>18</v>
      </c>
      <c r="M19" s="18">
        <v>629</v>
      </c>
      <c r="Q19" t="s">
        <v>86</v>
      </c>
      <c r="R19" s="11">
        <v>4</v>
      </c>
      <c r="S19" s="18">
        <v>12.9</v>
      </c>
      <c r="T19" s="18">
        <v>906</v>
      </c>
    </row>
    <row r="20" spans="3:22" x14ac:dyDescent="0.25">
      <c r="C20" s="3" t="s">
        <v>122</v>
      </c>
      <c r="D20" s="11">
        <v>5</v>
      </c>
      <c r="E20" s="11">
        <v>16.899999999999999</v>
      </c>
      <c r="F20" s="24">
        <v>2630.3159999999998</v>
      </c>
      <c r="G20" s="3"/>
      <c r="H20" s="3"/>
      <c r="J20" t="s">
        <v>55</v>
      </c>
      <c r="K20" s="11">
        <v>5</v>
      </c>
      <c r="L20" s="18">
        <v>14.2</v>
      </c>
      <c r="M20" s="18">
        <v>497</v>
      </c>
      <c r="Q20" t="s">
        <v>87</v>
      </c>
      <c r="R20" s="11">
        <v>5</v>
      </c>
      <c r="S20" s="18">
        <v>12.3</v>
      </c>
      <c r="T20" s="18">
        <v>863</v>
      </c>
    </row>
    <row r="21" spans="3:22" x14ac:dyDescent="0.25">
      <c r="C21" s="3" t="s">
        <v>123</v>
      </c>
      <c r="D21" s="11" t="s">
        <v>140</v>
      </c>
      <c r="E21" s="11">
        <v>47.04</v>
      </c>
      <c r="F21" s="24">
        <v>7321.3055999999997</v>
      </c>
      <c r="G21" s="3"/>
      <c r="H21" s="3"/>
      <c r="J21" t="s">
        <v>135</v>
      </c>
      <c r="K21" s="11" t="s">
        <v>140</v>
      </c>
      <c r="L21" s="18">
        <v>35.200000000000003</v>
      </c>
      <c r="M21" s="18">
        <v>1230</v>
      </c>
      <c r="Q21" t="s">
        <v>138</v>
      </c>
      <c r="R21" s="11" t="s">
        <v>140</v>
      </c>
      <c r="S21" s="18">
        <v>43.1</v>
      </c>
      <c r="T21" s="18">
        <v>3017</v>
      </c>
    </row>
    <row r="22" spans="3:22" x14ac:dyDescent="0.25">
      <c r="C22" s="3" t="s">
        <v>124</v>
      </c>
      <c r="D22" s="11"/>
      <c r="E22" s="11"/>
      <c r="F22" s="11">
        <v>41793</v>
      </c>
      <c r="G22" s="3"/>
      <c r="H22" s="3"/>
      <c r="J22" t="s">
        <v>56</v>
      </c>
      <c r="K22" s="11"/>
      <c r="M22" s="18">
        <v>9694</v>
      </c>
      <c r="Q22" t="s">
        <v>88</v>
      </c>
      <c r="R22" s="11"/>
      <c r="T22" s="18">
        <v>20164</v>
      </c>
    </row>
    <row r="23" spans="3:22" x14ac:dyDescent="0.25">
      <c r="C23" s="3" t="s">
        <v>125</v>
      </c>
      <c r="D23" s="11"/>
      <c r="E23" s="11">
        <v>52.1</v>
      </c>
      <c r="F23" s="11">
        <v>21772</v>
      </c>
      <c r="G23" s="3" t="s">
        <v>4</v>
      </c>
      <c r="H23" s="3">
        <v>2176.71875</v>
      </c>
      <c r="J23" t="s">
        <v>57</v>
      </c>
      <c r="K23" s="11"/>
      <c r="L23" s="18">
        <v>31.9</v>
      </c>
      <c r="M23" s="18">
        <v>3088</v>
      </c>
      <c r="N23" s="2" t="s">
        <v>4</v>
      </c>
      <c r="O23">
        <f>M24+(M25/2)+(M26/4)+(M27/8)+(M28/16)+(M29/32)+(M30/64)</f>
        <v>434.109375</v>
      </c>
      <c r="Q23" t="s">
        <v>89</v>
      </c>
      <c r="R23" s="11"/>
      <c r="S23" s="18">
        <v>29.4</v>
      </c>
      <c r="T23" s="18">
        <v>5938</v>
      </c>
      <c r="U23" s="2" t="s">
        <v>4</v>
      </c>
      <c r="V23">
        <f>T24+(T25/2)+(T26/4)+(T27/8)+(T28/16)+(T29/32)+(T30/64)</f>
        <v>909.515625</v>
      </c>
    </row>
    <row r="24" spans="3:22" x14ac:dyDescent="0.25">
      <c r="C24" s="3" t="s">
        <v>126</v>
      </c>
      <c r="D24" s="11">
        <v>0</v>
      </c>
      <c r="E24" s="11">
        <v>3.95</v>
      </c>
      <c r="F24" s="11">
        <v>860</v>
      </c>
      <c r="G24" s="3" t="s">
        <v>6</v>
      </c>
      <c r="H24" s="3">
        <v>3852.90625</v>
      </c>
      <c r="J24" t="s">
        <v>58</v>
      </c>
      <c r="K24" s="11">
        <v>0</v>
      </c>
      <c r="L24" s="18">
        <v>5.7</v>
      </c>
      <c r="M24" s="18">
        <v>176</v>
      </c>
      <c r="N24" s="2" t="s">
        <v>6</v>
      </c>
      <c r="O24">
        <f>(M25/2)*1+(M26/4)*2+(M27/8)*3+(M28/16)*4+(M29/32)*5+(M30/64)*6</f>
        <v>645.375</v>
      </c>
      <c r="Q24" t="s">
        <v>90</v>
      </c>
      <c r="R24" s="11">
        <v>0</v>
      </c>
      <c r="S24" s="18">
        <v>6.06</v>
      </c>
      <c r="T24" s="18">
        <v>360</v>
      </c>
      <c r="U24" s="2" t="s">
        <v>6</v>
      </c>
      <c r="V24">
        <f>(T25/2)*1+(T26/4)*2+(T27/8)*3+(T28/16)*4+(T29/32)*5+(T30/64)*6</f>
        <v>1300.5625</v>
      </c>
    </row>
    <row r="25" spans="3:22" x14ac:dyDescent="0.25">
      <c r="C25" s="3" t="s">
        <v>127</v>
      </c>
      <c r="D25" s="11">
        <v>1</v>
      </c>
      <c r="E25" s="11">
        <v>3.46</v>
      </c>
      <c r="F25" s="11">
        <v>754</v>
      </c>
      <c r="G25" s="3" t="s">
        <v>8</v>
      </c>
      <c r="H25" s="3">
        <v>1316.71875</v>
      </c>
      <c r="J25" t="s">
        <v>59</v>
      </c>
      <c r="K25" s="11">
        <v>1</v>
      </c>
      <c r="L25" s="18">
        <v>5.76</v>
      </c>
      <c r="M25" s="18">
        <v>178</v>
      </c>
      <c r="N25" s="2" t="s">
        <v>8</v>
      </c>
      <c r="O25">
        <f>O23-M24</f>
        <v>258.109375</v>
      </c>
      <c r="Q25" t="s">
        <v>91</v>
      </c>
      <c r="R25" s="11">
        <v>1</v>
      </c>
      <c r="S25" s="18">
        <v>6.94</v>
      </c>
      <c r="T25" s="18">
        <v>412</v>
      </c>
      <c r="U25" s="2" t="s">
        <v>8</v>
      </c>
      <c r="V25">
        <f>V23-T24</f>
        <v>549.515625</v>
      </c>
    </row>
    <row r="26" spans="3:22" x14ac:dyDescent="0.25">
      <c r="C26" s="3" t="s">
        <v>128</v>
      </c>
      <c r="D26" s="11">
        <v>2</v>
      </c>
      <c r="E26" s="11">
        <v>4.74</v>
      </c>
      <c r="F26" s="11">
        <v>1032</v>
      </c>
      <c r="G26" s="3" t="s">
        <v>10</v>
      </c>
      <c r="H26" s="3">
        <v>1.7700524011198047</v>
      </c>
      <c r="J26" t="s">
        <v>60</v>
      </c>
      <c r="K26" s="11">
        <v>2</v>
      </c>
      <c r="L26" s="18">
        <v>8.1300000000000008</v>
      </c>
      <c r="M26" s="18">
        <v>251</v>
      </c>
      <c r="N26" s="2" t="s">
        <v>10</v>
      </c>
      <c r="O26">
        <f>O24/O23</f>
        <v>1.4866645070726703</v>
      </c>
      <c r="Q26" t="s">
        <v>92</v>
      </c>
      <c r="R26" s="11">
        <v>2</v>
      </c>
      <c r="S26" s="18">
        <v>9.4499999999999993</v>
      </c>
      <c r="T26" s="18">
        <v>561</v>
      </c>
      <c r="U26" s="2" t="s">
        <v>10</v>
      </c>
      <c r="V26">
        <f>V24/V23</f>
        <v>1.4299506949097218</v>
      </c>
    </row>
    <row r="27" spans="3:22" x14ac:dyDescent="0.25">
      <c r="C27" s="3" t="s">
        <v>129</v>
      </c>
      <c r="D27" s="11">
        <v>3</v>
      </c>
      <c r="E27" s="11">
        <v>7.66</v>
      </c>
      <c r="F27" s="11">
        <v>1667</v>
      </c>
      <c r="G27" s="3" t="s">
        <v>12</v>
      </c>
      <c r="H27" s="3">
        <v>2.9261421620980181</v>
      </c>
      <c r="J27" t="s">
        <v>61</v>
      </c>
      <c r="K27" s="11">
        <v>3</v>
      </c>
      <c r="L27" s="18">
        <v>11.9</v>
      </c>
      <c r="M27" s="18">
        <v>366</v>
      </c>
      <c r="N27" s="2" t="s">
        <v>12</v>
      </c>
      <c r="O27">
        <f>O24/O25</f>
        <v>2.5003934862885164</v>
      </c>
      <c r="Q27" t="s">
        <v>93</v>
      </c>
      <c r="R27" s="11">
        <v>3</v>
      </c>
      <c r="S27" s="18">
        <v>12.5</v>
      </c>
      <c r="T27" s="18">
        <v>744</v>
      </c>
      <c r="U27" s="2" t="s">
        <v>12</v>
      </c>
      <c r="V27">
        <f>V24/V25</f>
        <v>2.3667434388239643</v>
      </c>
    </row>
    <row r="28" spans="3:22" x14ac:dyDescent="0.25">
      <c r="C28" s="3" t="s">
        <v>130</v>
      </c>
      <c r="D28" s="11">
        <v>4</v>
      </c>
      <c r="E28" s="11">
        <v>14.4</v>
      </c>
      <c r="F28" s="11">
        <v>3131</v>
      </c>
      <c r="G28" s="3"/>
      <c r="H28" s="3"/>
      <c r="J28" t="s">
        <v>62</v>
      </c>
      <c r="K28" s="11">
        <v>4</v>
      </c>
      <c r="L28" s="18">
        <v>15</v>
      </c>
      <c r="M28" s="18">
        <v>463</v>
      </c>
      <c r="Q28" t="s">
        <v>94</v>
      </c>
      <c r="R28" s="11">
        <v>4</v>
      </c>
      <c r="S28" s="18">
        <v>13.9</v>
      </c>
      <c r="T28" s="18">
        <v>823</v>
      </c>
    </row>
    <row r="29" spans="3:22" x14ac:dyDescent="0.25">
      <c r="C29" s="3" t="s">
        <v>131</v>
      </c>
      <c r="D29" s="11">
        <v>5</v>
      </c>
      <c r="E29" s="11">
        <v>16.7</v>
      </c>
      <c r="F29" s="11">
        <v>3645</v>
      </c>
      <c r="G29" s="3"/>
      <c r="H29" s="3"/>
      <c r="J29" t="s">
        <v>63</v>
      </c>
      <c r="K29" s="11">
        <v>5</v>
      </c>
      <c r="L29" s="18">
        <v>12.6</v>
      </c>
      <c r="M29" s="18">
        <v>389</v>
      </c>
      <c r="Q29" t="s">
        <v>95</v>
      </c>
      <c r="R29" s="11">
        <v>5</v>
      </c>
      <c r="S29" s="18">
        <v>12.7</v>
      </c>
      <c r="T29" s="18">
        <v>757</v>
      </c>
    </row>
    <row r="30" spans="3:22" x14ac:dyDescent="0.25">
      <c r="C30" s="3" t="s">
        <v>132</v>
      </c>
      <c r="D30" s="11" t="s">
        <v>140</v>
      </c>
      <c r="E30" s="11">
        <v>48.1</v>
      </c>
      <c r="F30" s="11">
        <v>10480</v>
      </c>
      <c r="G30" s="3"/>
      <c r="H30" s="3"/>
      <c r="J30" t="s">
        <v>136</v>
      </c>
      <c r="K30" s="11" t="s">
        <v>140</v>
      </c>
      <c r="L30" s="18">
        <v>40.4</v>
      </c>
      <c r="M30" s="18">
        <v>1249</v>
      </c>
      <c r="Q30" t="s">
        <v>139</v>
      </c>
      <c r="R30" s="11" t="s">
        <v>140</v>
      </c>
      <c r="S30" s="18">
        <v>37.9</v>
      </c>
      <c r="T30" s="18">
        <v>2251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868C-2663-F24B-9B84-1511C58C4EA7}">
  <dimension ref="B2:S113"/>
  <sheetViews>
    <sheetView workbookViewId="0">
      <selection activeCell="S14" sqref="S14"/>
    </sheetView>
  </sheetViews>
  <sheetFormatPr defaultColWidth="11" defaultRowHeight="15.75" x14ac:dyDescent="0.25"/>
  <cols>
    <col min="2" max="2" width="13.125" bestFit="1" customWidth="1"/>
    <col min="3" max="3" width="13.125" customWidth="1"/>
    <col min="4" max="4" width="19.375" bestFit="1" customWidth="1"/>
    <col min="6" max="6" width="10.875" style="18"/>
    <col min="7" max="7" width="10.5" style="18" bestFit="1" customWidth="1"/>
    <col min="8" max="8" width="16.5" style="18" bestFit="1" customWidth="1"/>
    <col min="17" max="17" width="12.875" customWidth="1"/>
    <col min="19" max="19" width="11.5" bestFit="1" customWidth="1"/>
  </cols>
  <sheetData>
    <row r="2" spans="2:19" x14ac:dyDescent="0.25">
      <c r="E2" s="18"/>
      <c r="H2"/>
      <c r="M2" s="18"/>
      <c r="N2" s="18"/>
      <c r="O2" s="18"/>
    </row>
    <row r="3" spans="2:19" x14ac:dyDescent="0.25">
      <c r="E3" s="6" t="s">
        <v>100</v>
      </c>
      <c r="F3" s="6" t="s">
        <v>96</v>
      </c>
      <c r="G3" s="6" t="s">
        <v>97</v>
      </c>
      <c r="H3"/>
      <c r="M3" s="18"/>
      <c r="N3" s="18"/>
      <c r="O3" s="18"/>
    </row>
    <row r="4" spans="2:19" x14ac:dyDescent="0.25">
      <c r="B4" s="4" t="s">
        <v>150</v>
      </c>
      <c r="C4" s="4" t="s">
        <v>99</v>
      </c>
      <c r="D4" s="3" t="s">
        <v>106</v>
      </c>
      <c r="E4" s="11"/>
      <c r="F4" s="11"/>
      <c r="G4" s="11">
        <v>34101</v>
      </c>
      <c r="H4" s="3"/>
      <c r="I4" s="3"/>
      <c r="M4" s="53" t="s">
        <v>149</v>
      </c>
      <c r="N4" s="53"/>
      <c r="O4" s="53"/>
      <c r="Q4" s="53" t="s">
        <v>151</v>
      </c>
      <c r="R4" s="53"/>
      <c r="S4" s="53"/>
    </row>
    <row r="5" spans="2:19" x14ac:dyDescent="0.25">
      <c r="D5" s="3" t="s">
        <v>107</v>
      </c>
      <c r="E5" s="11"/>
      <c r="F5" s="11">
        <v>45.6</v>
      </c>
      <c r="G5" s="11">
        <v>15564</v>
      </c>
      <c r="H5" s="3" t="s">
        <v>4</v>
      </c>
      <c r="I5" s="3">
        <v>1832.5</v>
      </c>
      <c r="M5" s="25" t="s">
        <v>2</v>
      </c>
      <c r="N5" s="25" t="s">
        <v>147</v>
      </c>
      <c r="O5" s="25" t="s">
        <v>148</v>
      </c>
      <c r="Q5" s="25" t="s">
        <v>2</v>
      </c>
      <c r="R5" s="25" t="s">
        <v>147</v>
      </c>
      <c r="S5" s="25" t="s">
        <v>148</v>
      </c>
    </row>
    <row r="6" spans="2:19" x14ac:dyDescent="0.25">
      <c r="D6" s="3" t="s">
        <v>108</v>
      </c>
      <c r="E6" s="11">
        <v>0</v>
      </c>
      <c r="F6" s="11">
        <v>5.12</v>
      </c>
      <c r="G6" s="11">
        <v>797</v>
      </c>
      <c r="H6" s="3" t="s">
        <v>6</v>
      </c>
      <c r="I6" s="3">
        <v>2823.65625</v>
      </c>
      <c r="L6" t="s">
        <v>99</v>
      </c>
      <c r="M6" s="27">
        <v>2.7268529695799133</v>
      </c>
      <c r="N6" s="27">
        <v>2.5584260365909719</v>
      </c>
      <c r="O6" s="27">
        <v>2.3648224064155121</v>
      </c>
      <c r="R6" s="1">
        <v>0.92247699999999999</v>
      </c>
      <c r="S6" s="1">
        <v>0.84533999999999998</v>
      </c>
    </row>
    <row r="7" spans="2:19" x14ac:dyDescent="0.25">
      <c r="D7" s="3" t="s">
        <v>109</v>
      </c>
      <c r="E7" s="11">
        <v>1</v>
      </c>
      <c r="F7" s="11">
        <v>4.4400000000000004</v>
      </c>
      <c r="G7" s="11">
        <v>691</v>
      </c>
      <c r="H7" s="3" t="s">
        <v>8</v>
      </c>
      <c r="I7" s="3">
        <v>1035.5</v>
      </c>
      <c r="L7" t="s">
        <v>101</v>
      </c>
      <c r="M7" s="27">
        <v>2.6177589104094818</v>
      </c>
      <c r="N7" s="27">
        <v>2.5442812172088143</v>
      </c>
      <c r="O7" s="27">
        <v>2.4751853806204349</v>
      </c>
      <c r="R7" s="1">
        <v>0.89926399999999995</v>
      </c>
      <c r="S7" s="1">
        <v>0.87840099999999999</v>
      </c>
    </row>
    <row r="8" spans="2:19" x14ac:dyDescent="0.25">
      <c r="D8" s="3" t="s">
        <v>110</v>
      </c>
      <c r="E8" s="11">
        <v>2</v>
      </c>
      <c r="F8" s="11">
        <v>5.56</v>
      </c>
      <c r="G8" s="11">
        <v>865</v>
      </c>
      <c r="H8" s="3" t="s">
        <v>10</v>
      </c>
      <c r="I8" s="3">
        <v>1.5408765347885403</v>
      </c>
      <c r="L8" t="s">
        <v>102</v>
      </c>
      <c r="M8" s="27">
        <v>2.9261421620980181</v>
      </c>
      <c r="N8" s="27">
        <v>2.5003934862885164</v>
      </c>
      <c r="O8" s="27">
        <v>2.3667434388239643</v>
      </c>
      <c r="R8" s="1">
        <v>0.87929000000000002</v>
      </c>
      <c r="S8" s="1">
        <v>0.84344399999999997</v>
      </c>
    </row>
    <row r="9" spans="2:19" x14ac:dyDescent="0.25">
      <c r="D9" s="3" t="s">
        <v>111</v>
      </c>
      <c r="E9" s="11">
        <v>3</v>
      </c>
      <c r="F9" s="11">
        <v>7.96</v>
      </c>
      <c r="G9" s="11">
        <v>1239</v>
      </c>
      <c r="H9" s="3" t="s">
        <v>12</v>
      </c>
      <c r="I9" s="3">
        <v>2.7268529695799133</v>
      </c>
      <c r="M9" s="18"/>
      <c r="N9" s="18"/>
      <c r="O9" s="18"/>
    </row>
    <row r="10" spans="2:19" x14ac:dyDescent="0.25">
      <c r="D10" s="3" t="s">
        <v>112</v>
      </c>
      <c r="E10" s="11">
        <v>4</v>
      </c>
      <c r="F10" s="11">
        <v>13.2</v>
      </c>
      <c r="G10" s="11">
        <v>2060</v>
      </c>
      <c r="H10" s="3"/>
      <c r="I10" s="3"/>
      <c r="M10" s="18"/>
      <c r="N10" s="18"/>
      <c r="O10" s="18"/>
    </row>
    <row r="11" spans="2:19" x14ac:dyDescent="0.25">
      <c r="D11" s="3" t="s">
        <v>113</v>
      </c>
      <c r="E11" s="11">
        <v>5</v>
      </c>
      <c r="F11" s="11">
        <v>15.4</v>
      </c>
      <c r="G11" s="11">
        <v>2391</v>
      </c>
      <c r="H11" s="3"/>
      <c r="I11" s="3"/>
      <c r="M11" s="18"/>
      <c r="N11" s="18"/>
      <c r="O11" s="18"/>
    </row>
    <row r="12" spans="2:19" x14ac:dyDescent="0.25">
      <c r="D12" s="3" t="s">
        <v>114</v>
      </c>
      <c r="E12" s="11" t="s">
        <v>140</v>
      </c>
      <c r="F12" s="11">
        <v>47.5</v>
      </c>
      <c r="G12" s="11">
        <v>7386</v>
      </c>
      <c r="H12" s="3"/>
      <c r="I12" s="3"/>
      <c r="M12" s="18"/>
      <c r="N12" s="18"/>
      <c r="O12" s="18"/>
    </row>
    <row r="13" spans="2:19" x14ac:dyDescent="0.25">
      <c r="C13" s="4" t="s">
        <v>101</v>
      </c>
      <c r="D13" s="3" t="s">
        <v>115</v>
      </c>
      <c r="E13" s="11"/>
      <c r="F13" s="11"/>
      <c r="G13" s="11">
        <v>34101</v>
      </c>
      <c r="H13" s="3"/>
      <c r="I13" s="3"/>
      <c r="M13" s="18"/>
      <c r="N13" s="18"/>
      <c r="O13" s="18"/>
    </row>
    <row r="14" spans="2:19" x14ac:dyDescent="0.25">
      <c r="D14" s="3" t="s">
        <v>116</v>
      </c>
      <c r="E14" s="11"/>
      <c r="F14" s="11">
        <v>48.9</v>
      </c>
      <c r="G14" s="11">
        <v>15564</v>
      </c>
      <c r="H14" s="3" t="s">
        <v>4</v>
      </c>
      <c r="I14" s="3">
        <v>1979.2544249999996</v>
      </c>
      <c r="M14" s="18"/>
      <c r="N14" s="18"/>
      <c r="O14" s="18"/>
    </row>
    <row r="15" spans="2:19" x14ac:dyDescent="0.25">
      <c r="D15" s="3" t="s">
        <v>117</v>
      </c>
      <c r="E15" s="11">
        <v>0</v>
      </c>
      <c r="F15" s="11">
        <v>5.65</v>
      </c>
      <c r="G15" s="24">
        <v>879.36599999999999</v>
      </c>
      <c r="H15" s="3" t="s">
        <v>6</v>
      </c>
      <c r="I15" s="3">
        <v>2879.2427250000001</v>
      </c>
      <c r="M15" s="18" t="e">
        <f>'[1]Sheet0 (2)'!$L$15:$M$207</f>
        <v>#REF!</v>
      </c>
      <c r="N15" s="18"/>
      <c r="O15" s="18"/>
    </row>
    <row r="16" spans="2:19" x14ac:dyDescent="0.25">
      <c r="D16" s="3" t="s">
        <v>118</v>
      </c>
      <c r="E16" s="11">
        <v>1</v>
      </c>
      <c r="F16" s="11">
        <v>4.9800000000000004</v>
      </c>
      <c r="G16" s="24">
        <v>775.08720000000005</v>
      </c>
      <c r="H16" s="3" t="s">
        <v>8</v>
      </c>
      <c r="I16" s="3">
        <v>1099.8884249999996</v>
      </c>
      <c r="M16" s="18"/>
      <c r="N16" s="18"/>
      <c r="O16" s="18"/>
    </row>
    <row r="17" spans="2:15" x14ac:dyDescent="0.25">
      <c r="D17" s="3" t="s">
        <v>119</v>
      </c>
      <c r="E17" s="11">
        <v>2</v>
      </c>
      <c r="F17" s="11">
        <v>6.78</v>
      </c>
      <c r="G17" s="24">
        <v>1055.2392</v>
      </c>
      <c r="H17" s="3" t="s">
        <v>10</v>
      </c>
      <c r="I17" s="3">
        <v>1.4547107681722125</v>
      </c>
      <c r="M17" s="18"/>
      <c r="N17" s="18"/>
      <c r="O17" s="18"/>
    </row>
    <row r="18" spans="2:15" x14ac:dyDescent="0.25">
      <c r="D18" s="3" t="s">
        <v>120</v>
      </c>
      <c r="E18" s="11">
        <v>3</v>
      </c>
      <c r="F18" s="11">
        <v>7.25</v>
      </c>
      <c r="G18" s="24">
        <v>1128.3899999999999</v>
      </c>
      <c r="H18" s="3" t="s">
        <v>12</v>
      </c>
      <c r="I18" s="3">
        <v>2.6177589104094818</v>
      </c>
      <c r="M18" s="18"/>
      <c r="N18" s="18"/>
      <c r="O18" s="18"/>
    </row>
    <row r="19" spans="2:15" x14ac:dyDescent="0.25">
      <c r="D19" s="3" t="s">
        <v>121</v>
      </c>
      <c r="E19" s="11">
        <v>4</v>
      </c>
      <c r="F19" s="11">
        <v>11.4</v>
      </c>
      <c r="G19" s="24">
        <v>1774.296</v>
      </c>
      <c r="H19" s="3"/>
      <c r="I19" s="3"/>
      <c r="M19" s="18"/>
      <c r="N19" s="18"/>
      <c r="O19" s="18"/>
    </row>
    <row r="20" spans="2:15" x14ac:dyDescent="0.25">
      <c r="D20" s="3" t="s">
        <v>122</v>
      </c>
      <c r="E20" s="11">
        <v>5</v>
      </c>
      <c r="F20" s="11">
        <v>16.899999999999999</v>
      </c>
      <c r="G20" s="24">
        <v>2630.3159999999998</v>
      </c>
      <c r="H20" s="3"/>
      <c r="I20" s="3"/>
      <c r="M20" s="18"/>
      <c r="N20" s="18"/>
      <c r="O20" s="18"/>
    </row>
    <row r="21" spans="2:15" x14ac:dyDescent="0.25">
      <c r="D21" s="3" t="s">
        <v>123</v>
      </c>
      <c r="E21" s="11" t="s">
        <v>140</v>
      </c>
      <c r="F21" s="11">
        <v>47.04</v>
      </c>
      <c r="G21" s="24">
        <v>7321.3055999999997</v>
      </c>
      <c r="H21" s="3"/>
      <c r="I21" s="3"/>
      <c r="M21" s="18"/>
      <c r="N21" s="18"/>
      <c r="O21" s="18"/>
    </row>
    <row r="22" spans="2:15" x14ac:dyDescent="0.25">
      <c r="C22" s="4" t="s">
        <v>102</v>
      </c>
      <c r="D22" s="3" t="s">
        <v>124</v>
      </c>
      <c r="E22" s="11"/>
      <c r="F22" s="11"/>
      <c r="G22" s="11">
        <v>41793</v>
      </c>
      <c r="H22" s="3"/>
      <c r="I22" s="3"/>
      <c r="M22" s="18"/>
      <c r="N22" s="18"/>
      <c r="O22" s="18"/>
    </row>
    <row r="23" spans="2:15" x14ac:dyDescent="0.25">
      <c r="D23" s="3" t="s">
        <v>125</v>
      </c>
      <c r="E23" s="11"/>
      <c r="F23" s="11">
        <v>52.1</v>
      </c>
      <c r="G23" s="11">
        <v>21772</v>
      </c>
      <c r="H23" s="3" t="s">
        <v>4</v>
      </c>
      <c r="I23" s="3">
        <v>2176.71875</v>
      </c>
      <c r="M23" s="18"/>
      <c r="N23" s="18"/>
      <c r="O23" s="18"/>
    </row>
    <row r="24" spans="2:15" x14ac:dyDescent="0.25">
      <c r="D24" s="3" t="s">
        <v>126</v>
      </c>
      <c r="E24" s="11">
        <v>0</v>
      </c>
      <c r="F24" s="11">
        <v>3.95</v>
      </c>
      <c r="G24" s="11">
        <v>860</v>
      </c>
      <c r="H24" s="3" t="s">
        <v>6</v>
      </c>
      <c r="I24" s="3">
        <v>3852.90625</v>
      </c>
      <c r="M24" s="18"/>
      <c r="N24" s="18"/>
      <c r="O24" s="18"/>
    </row>
    <row r="25" spans="2:15" x14ac:dyDescent="0.25">
      <c r="D25" s="3" t="s">
        <v>127</v>
      </c>
      <c r="E25" s="11">
        <v>1</v>
      </c>
      <c r="F25" s="11">
        <v>3.46</v>
      </c>
      <c r="G25" s="11">
        <v>754</v>
      </c>
      <c r="H25" s="3" t="s">
        <v>8</v>
      </c>
      <c r="I25" s="3">
        <v>1316.71875</v>
      </c>
      <c r="M25" s="18"/>
      <c r="N25" s="18"/>
      <c r="O25" s="18"/>
    </row>
    <row r="26" spans="2:15" x14ac:dyDescent="0.25">
      <c r="D26" s="3" t="s">
        <v>128</v>
      </c>
      <c r="E26" s="11">
        <v>2</v>
      </c>
      <c r="F26" s="11">
        <v>4.74</v>
      </c>
      <c r="G26" s="11">
        <v>1032</v>
      </c>
      <c r="H26" s="3" t="s">
        <v>10</v>
      </c>
      <c r="I26" s="3">
        <v>1.7700524011198047</v>
      </c>
      <c r="M26" s="18"/>
      <c r="N26" s="18"/>
      <c r="O26" s="18"/>
    </row>
    <row r="27" spans="2:15" x14ac:dyDescent="0.25">
      <c r="D27" s="3" t="s">
        <v>129</v>
      </c>
      <c r="E27" s="11">
        <v>3</v>
      </c>
      <c r="F27" s="11">
        <v>7.66</v>
      </c>
      <c r="G27" s="11">
        <v>1667</v>
      </c>
      <c r="H27" s="3" t="s">
        <v>12</v>
      </c>
      <c r="I27" s="3">
        <v>2.9261421620980181</v>
      </c>
      <c r="M27" s="18"/>
      <c r="N27" s="18"/>
      <c r="O27" s="18"/>
    </row>
    <row r="28" spans="2:15" x14ac:dyDescent="0.25">
      <c r="D28" s="3" t="s">
        <v>130</v>
      </c>
      <c r="E28" s="11">
        <v>4</v>
      </c>
      <c r="F28" s="11">
        <v>14.4</v>
      </c>
      <c r="G28" s="11">
        <v>3131</v>
      </c>
      <c r="H28" s="3"/>
      <c r="I28" s="3"/>
      <c r="M28" s="18"/>
      <c r="N28" s="18"/>
      <c r="O28" s="18"/>
    </row>
    <row r="29" spans="2:15" x14ac:dyDescent="0.25">
      <c r="D29" s="3" t="s">
        <v>131</v>
      </c>
      <c r="E29" s="11">
        <v>5</v>
      </c>
      <c r="F29" s="11">
        <v>16.7</v>
      </c>
      <c r="G29" s="11">
        <v>3645</v>
      </c>
      <c r="H29" s="3"/>
      <c r="I29" s="3"/>
      <c r="M29" s="18"/>
      <c r="N29" s="18"/>
      <c r="O29" s="18"/>
    </row>
    <row r="30" spans="2:15" x14ac:dyDescent="0.25">
      <c r="D30" s="3" t="s">
        <v>132</v>
      </c>
      <c r="E30" s="11" t="s">
        <v>140</v>
      </c>
      <c r="F30" s="11">
        <v>48.1</v>
      </c>
      <c r="G30" s="11">
        <v>10480</v>
      </c>
      <c r="H30" s="3"/>
      <c r="I30" s="3"/>
      <c r="M30" s="18"/>
      <c r="N30" s="18"/>
      <c r="O30" s="18"/>
    </row>
    <row r="32" spans="2:15" x14ac:dyDescent="0.25">
      <c r="B32" s="4" t="s">
        <v>147</v>
      </c>
      <c r="C32" s="4" t="s">
        <v>99</v>
      </c>
      <c r="D32" s="3" t="s">
        <v>40</v>
      </c>
      <c r="F32" s="3"/>
      <c r="G32" s="3">
        <v>12839</v>
      </c>
      <c r="H32" s="3"/>
      <c r="I32" s="3"/>
      <c r="J32" s="3"/>
    </row>
    <row r="33" spans="3:9" x14ac:dyDescent="0.25">
      <c r="D33" s="3" t="s">
        <v>41</v>
      </c>
      <c r="F33" s="3">
        <v>31.5</v>
      </c>
      <c r="G33" s="3">
        <v>4043</v>
      </c>
      <c r="H33" s="3" t="s">
        <v>4</v>
      </c>
      <c r="I33" s="3">
        <v>537.90625</v>
      </c>
    </row>
    <row r="34" spans="3:9" x14ac:dyDescent="0.25">
      <c r="D34" s="3" t="s">
        <v>42</v>
      </c>
      <c r="E34" s="11">
        <v>0</v>
      </c>
      <c r="F34" s="3">
        <v>4.9000000000000004</v>
      </c>
      <c r="G34" s="3">
        <v>198</v>
      </c>
      <c r="H34" s="3" t="s">
        <v>6</v>
      </c>
      <c r="I34" s="3">
        <v>869.625</v>
      </c>
    </row>
    <row r="35" spans="3:9" x14ac:dyDescent="0.25">
      <c r="D35" s="3" t="s">
        <v>43</v>
      </c>
      <c r="E35" s="11">
        <v>1</v>
      </c>
      <c r="F35" s="3">
        <v>5.34</v>
      </c>
      <c r="G35" s="3">
        <v>216</v>
      </c>
      <c r="H35" s="3" t="s">
        <v>8</v>
      </c>
      <c r="I35" s="3">
        <v>339.90625</v>
      </c>
    </row>
    <row r="36" spans="3:9" x14ac:dyDescent="0.25">
      <c r="D36" s="3" t="s">
        <v>44</v>
      </c>
      <c r="E36" s="11">
        <v>2</v>
      </c>
      <c r="F36" s="3">
        <v>8.43</v>
      </c>
      <c r="G36" s="3">
        <v>341</v>
      </c>
      <c r="H36" s="3" t="s">
        <v>10</v>
      </c>
      <c r="I36" s="3">
        <v>1.6166850636147099</v>
      </c>
    </row>
    <row r="37" spans="3:9" x14ac:dyDescent="0.25">
      <c r="D37" s="3" t="s">
        <v>45</v>
      </c>
      <c r="E37" s="11">
        <v>3</v>
      </c>
      <c r="F37" s="3">
        <v>12.1</v>
      </c>
      <c r="G37" s="3">
        <v>491</v>
      </c>
      <c r="H37" s="3" t="s">
        <v>12</v>
      </c>
      <c r="I37" s="3">
        <v>2.5584260365909719</v>
      </c>
    </row>
    <row r="38" spans="3:9" x14ac:dyDescent="0.25">
      <c r="D38" s="3" t="s">
        <v>46</v>
      </c>
      <c r="E38" s="11">
        <v>4</v>
      </c>
      <c r="F38" s="3">
        <v>16.399999999999999</v>
      </c>
      <c r="G38" s="3">
        <v>665</v>
      </c>
      <c r="H38" s="3"/>
      <c r="I38" s="3"/>
    </row>
    <row r="39" spans="3:9" x14ac:dyDescent="0.25">
      <c r="D39" s="3" t="s">
        <v>47</v>
      </c>
      <c r="E39" s="11">
        <v>5</v>
      </c>
      <c r="F39" s="3">
        <v>17.100000000000001</v>
      </c>
      <c r="G39" s="3">
        <v>690</v>
      </c>
      <c r="H39" s="3"/>
      <c r="I39" s="3"/>
    </row>
    <row r="40" spans="3:9" x14ac:dyDescent="0.25">
      <c r="D40" s="3" t="s">
        <v>134</v>
      </c>
      <c r="E40" s="11" t="s">
        <v>140</v>
      </c>
      <c r="F40" s="3">
        <v>35.1</v>
      </c>
      <c r="G40" s="3">
        <v>1418</v>
      </c>
      <c r="H40" s="3"/>
      <c r="I40" s="3"/>
    </row>
    <row r="41" spans="3:9" x14ac:dyDescent="0.25">
      <c r="C41" s="4" t="s">
        <v>101</v>
      </c>
      <c r="D41" s="3" t="s">
        <v>48</v>
      </c>
      <c r="E41" s="11"/>
      <c r="F41" s="3"/>
      <c r="G41" s="3">
        <v>9801</v>
      </c>
      <c r="H41" s="3"/>
      <c r="I41" s="3"/>
    </row>
    <row r="42" spans="3:9" x14ac:dyDescent="0.25">
      <c r="D42" s="3" t="s">
        <v>49</v>
      </c>
      <c r="E42" s="11"/>
      <c r="F42" s="3">
        <v>35.6</v>
      </c>
      <c r="G42" s="3">
        <v>3491</v>
      </c>
      <c r="H42" s="3" t="s">
        <v>4</v>
      </c>
      <c r="I42" s="3">
        <v>489.8125</v>
      </c>
    </row>
    <row r="43" spans="3:9" x14ac:dyDescent="0.25">
      <c r="D43" s="3" t="s">
        <v>50</v>
      </c>
      <c r="E43" s="11">
        <v>0</v>
      </c>
      <c r="F43" s="3">
        <v>5.5</v>
      </c>
      <c r="G43" s="3">
        <v>192</v>
      </c>
      <c r="H43" s="3" t="s">
        <v>6</v>
      </c>
      <c r="I43" s="3">
        <v>757.71875</v>
      </c>
    </row>
    <row r="44" spans="3:9" x14ac:dyDescent="0.25">
      <c r="D44" s="3" t="s">
        <v>51</v>
      </c>
      <c r="E44" s="11">
        <v>1</v>
      </c>
      <c r="F44" s="3">
        <v>5.53</v>
      </c>
      <c r="G44" s="3">
        <v>193</v>
      </c>
      <c r="H44" s="3" t="s">
        <v>8</v>
      </c>
      <c r="I44" s="3">
        <v>297.8125</v>
      </c>
    </row>
    <row r="45" spans="3:9" x14ac:dyDescent="0.25">
      <c r="D45" s="3" t="s">
        <v>52</v>
      </c>
      <c r="E45" s="11">
        <v>2</v>
      </c>
      <c r="F45" s="3">
        <v>8.11</v>
      </c>
      <c r="G45" s="3">
        <v>283</v>
      </c>
      <c r="H45" s="3" t="s">
        <v>10</v>
      </c>
      <c r="I45" s="3">
        <v>1.5469567436519076</v>
      </c>
    </row>
    <row r="46" spans="3:9" x14ac:dyDescent="0.25">
      <c r="D46" s="3" t="s">
        <v>53</v>
      </c>
      <c r="E46" s="11">
        <v>3</v>
      </c>
      <c r="F46" s="3">
        <v>12.9</v>
      </c>
      <c r="G46" s="3">
        <v>452</v>
      </c>
      <c r="H46" s="3" t="s">
        <v>12</v>
      </c>
      <c r="I46" s="3">
        <v>2.5442812172088143</v>
      </c>
    </row>
    <row r="47" spans="3:9" x14ac:dyDescent="0.25">
      <c r="D47" s="3" t="s">
        <v>54</v>
      </c>
      <c r="E47" s="11">
        <v>4</v>
      </c>
      <c r="F47" s="3">
        <v>18</v>
      </c>
      <c r="G47" s="3">
        <v>629</v>
      </c>
      <c r="H47" s="3"/>
      <c r="I47" s="3"/>
    </row>
    <row r="48" spans="3:9" x14ac:dyDescent="0.25">
      <c r="D48" s="3" t="s">
        <v>55</v>
      </c>
      <c r="E48" s="11">
        <v>5</v>
      </c>
      <c r="F48" s="3">
        <v>14.2</v>
      </c>
      <c r="G48" s="3">
        <v>497</v>
      </c>
      <c r="H48" s="3"/>
      <c r="I48" s="3"/>
    </row>
    <row r="49" spans="2:10" x14ac:dyDescent="0.25">
      <c r="D49" s="3" t="s">
        <v>135</v>
      </c>
      <c r="E49" s="11" t="s">
        <v>140</v>
      </c>
      <c r="F49" s="3">
        <v>35.200000000000003</v>
      </c>
      <c r="G49" s="3">
        <v>1230</v>
      </c>
      <c r="H49" s="3"/>
      <c r="I49" s="3"/>
    </row>
    <row r="50" spans="2:10" x14ac:dyDescent="0.25">
      <c r="C50" s="4" t="s">
        <v>102</v>
      </c>
      <c r="D50" s="3" t="s">
        <v>56</v>
      </c>
      <c r="E50" s="11"/>
      <c r="F50" s="3"/>
      <c r="G50" s="3">
        <v>9694</v>
      </c>
      <c r="H50" s="3"/>
      <c r="I50" s="3"/>
    </row>
    <row r="51" spans="2:10" x14ac:dyDescent="0.25">
      <c r="D51" s="3" t="s">
        <v>57</v>
      </c>
      <c r="E51" s="11"/>
      <c r="F51" s="3">
        <v>31.9</v>
      </c>
      <c r="G51" s="3">
        <v>3088</v>
      </c>
      <c r="H51" s="3" t="s">
        <v>4</v>
      </c>
      <c r="I51" s="3">
        <v>434.109375</v>
      </c>
    </row>
    <row r="52" spans="2:10" x14ac:dyDescent="0.25">
      <c r="D52" s="3" t="s">
        <v>58</v>
      </c>
      <c r="E52" s="11">
        <v>0</v>
      </c>
      <c r="F52" s="3">
        <v>5.7</v>
      </c>
      <c r="G52" s="3">
        <v>176</v>
      </c>
      <c r="H52" s="3" t="s">
        <v>6</v>
      </c>
      <c r="I52" s="3">
        <v>645.375</v>
      </c>
    </row>
    <row r="53" spans="2:10" x14ac:dyDescent="0.25">
      <c r="D53" s="3" t="s">
        <v>59</v>
      </c>
      <c r="E53" s="11">
        <v>1</v>
      </c>
      <c r="F53" s="3">
        <v>5.76</v>
      </c>
      <c r="G53" s="3">
        <v>178</v>
      </c>
      <c r="H53" s="3" t="s">
        <v>8</v>
      </c>
      <c r="I53" s="3">
        <v>258.109375</v>
      </c>
    </row>
    <row r="54" spans="2:10" x14ac:dyDescent="0.25">
      <c r="D54" s="3" t="s">
        <v>60</v>
      </c>
      <c r="E54" s="11">
        <v>2</v>
      </c>
      <c r="F54" s="3">
        <v>8.1300000000000008</v>
      </c>
      <c r="G54" s="3">
        <v>251</v>
      </c>
      <c r="H54" s="3" t="s">
        <v>10</v>
      </c>
      <c r="I54" s="3">
        <v>1.4866645070726703</v>
      </c>
    </row>
    <row r="55" spans="2:10" x14ac:dyDescent="0.25">
      <c r="D55" s="3" t="s">
        <v>61</v>
      </c>
      <c r="E55" s="11">
        <v>3</v>
      </c>
      <c r="F55" s="3">
        <v>11.9</v>
      </c>
      <c r="G55" s="3">
        <v>366</v>
      </c>
      <c r="H55" s="3" t="s">
        <v>12</v>
      </c>
      <c r="I55" s="3">
        <v>2.5003934862885164</v>
      </c>
    </row>
    <row r="56" spans="2:10" x14ac:dyDescent="0.25">
      <c r="D56" s="3" t="s">
        <v>62</v>
      </c>
      <c r="E56" s="11">
        <v>4</v>
      </c>
      <c r="F56" s="3">
        <v>15</v>
      </c>
      <c r="G56" s="3">
        <v>463</v>
      </c>
      <c r="H56" s="3"/>
      <c r="I56" s="3"/>
      <c r="J56" s="3"/>
    </row>
    <row r="57" spans="2:10" x14ac:dyDescent="0.25">
      <c r="D57" s="3" t="s">
        <v>63</v>
      </c>
      <c r="E57" s="11">
        <v>5</v>
      </c>
      <c r="F57" s="3">
        <v>12.6</v>
      </c>
      <c r="G57" s="3">
        <v>389</v>
      </c>
      <c r="H57" s="3"/>
      <c r="I57" s="3"/>
      <c r="J57" s="3"/>
    </row>
    <row r="58" spans="2:10" x14ac:dyDescent="0.25">
      <c r="D58" s="3" t="s">
        <v>136</v>
      </c>
      <c r="E58" s="11" t="s">
        <v>140</v>
      </c>
      <c r="F58" s="3">
        <v>40.4</v>
      </c>
      <c r="G58" s="3">
        <v>1249</v>
      </c>
      <c r="H58" s="3"/>
      <c r="I58" s="3"/>
      <c r="J58" s="3"/>
    </row>
    <row r="60" spans="2:10" x14ac:dyDescent="0.25">
      <c r="B60" s="4" t="s">
        <v>148</v>
      </c>
      <c r="C60" s="4" t="s">
        <v>99</v>
      </c>
      <c r="D60" s="3" t="s">
        <v>72</v>
      </c>
      <c r="F60" s="3"/>
      <c r="G60" s="3">
        <v>18957</v>
      </c>
      <c r="H60" s="3"/>
      <c r="I60" s="3"/>
      <c r="J60" s="3"/>
    </row>
    <row r="61" spans="2:10" x14ac:dyDescent="0.25">
      <c r="D61" s="3" t="s">
        <v>73</v>
      </c>
      <c r="F61" s="3">
        <v>30.6</v>
      </c>
      <c r="G61" s="3">
        <v>5799</v>
      </c>
      <c r="H61" s="3" t="s">
        <v>4</v>
      </c>
      <c r="I61" s="3">
        <v>928.171875</v>
      </c>
    </row>
    <row r="62" spans="2:10" x14ac:dyDescent="0.25">
      <c r="D62" s="3" t="s">
        <v>74</v>
      </c>
      <c r="E62" s="11">
        <v>0</v>
      </c>
      <c r="F62" s="3">
        <v>7</v>
      </c>
      <c r="G62" s="3">
        <v>406</v>
      </c>
      <c r="H62" s="3" t="s">
        <v>6</v>
      </c>
      <c r="I62" s="3">
        <v>1234.84375</v>
      </c>
    </row>
    <row r="63" spans="2:10" x14ac:dyDescent="0.25">
      <c r="D63" s="3" t="s">
        <v>75</v>
      </c>
      <c r="E63" s="11">
        <v>1</v>
      </c>
      <c r="F63" s="3">
        <v>6.78</v>
      </c>
      <c r="G63" s="3">
        <v>393</v>
      </c>
      <c r="H63" s="3" t="s">
        <v>8</v>
      </c>
      <c r="I63" s="3">
        <v>522.171875</v>
      </c>
    </row>
    <row r="64" spans="2:10" x14ac:dyDescent="0.25">
      <c r="D64" s="3" t="s">
        <v>76</v>
      </c>
      <c r="E64" s="11">
        <v>2</v>
      </c>
      <c r="F64" s="3">
        <v>9.43</v>
      </c>
      <c r="G64" s="3">
        <v>547</v>
      </c>
      <c r="H64" s="3" t="s">
        <v>10</v>
      </c>
      <c r="I64" s="3">
        <v>1.3304041883406561</v>
      </c>
    </row>
    <row r="65" spans="3:9" x14ac:dyDescent="0.25">
      <c r="D65" s="3" t="s">
        <v>77</v>
      </c>
      <c r="E65" s="11">
        <v>3</v>
      </c>
      <c r="F65" s="3">
        <v>11.7</v>
      </c>
      <c r="G65" s="3">
        <v>677</v>
      </c>
      <c r="H65" s="3" t="s">
        <v>12</v>
      </c>
      <c r="I65" s="3">
        <v>2.3648224064155121</v>
      </c>
    </row>
    <row r="66" spans="3:9" x14ac:dyDescent="0.25">
      <c r="D66" s="3" t="s">
        <v>78</v>
      </c>
      <c r="E66" s="11">
        <v>4</v>
      </c>
      <c r="F66" s="3">
        <v>12.9</v>
      </c>
      <c r="G66" s="3">
        <v>746</v>
      </c>
      <c r="H66" s="3"/>
      <c r="I66" s="3"/>
    </row>
    <row r="67" spans="3:9" x14ac:dyDescent="0.25">
      <c r="D67" s="3" t="s">
        <v>79</v>
      </c>
      <c r="E67" s="11">
        <v>5</v>
      </c>
      <c r="F67" s="3">
        <v>11.9</v>
      </c>
      <c r="G67" s="3">
        <v>690</v>
      </c>
      <c r="H67" s="3"/>
      <c r="I67" s="3"/>
    </row>
    <row r="68" spans="3:9" x14ac:dyDescent="0.25">
      <c r="D68" s="3" t="s">
        <v>137</v>
      </c>
      <c r="E68" s="11" t="s">
        <v>140</v>
      </c>
      <c r="F68" s="3">
        <v>39.9</v>
      </c>
      <c r="G68" s="3">
        <v>2311</v>
      </c>
      <c r="H68" s="3"/>
      <c r="I68" s="3"/>
    </row>
    <row r="69" spans="3:9" x14ac:dyDescent="0.25">
      <c r="C69" s="4" t="s">
        <v>101</v>
      </c>
      <c r="D69" s="3" t="s">
        <v>80</v>
      </c>
      <c r="E69" s="11"/>
      <c r="F69" s="3"/>
      <c r="G69" s="3">
        <v>21699</v>
      </c>
      <c r="H69" s="3"/>
      <c r="I69" s="3"/>
    </row>
    <row r="70" spans="3:9" x14ac:dyDescent="0.25">
      <c r="D70" s="3" t="s">
        <v>81</v>
      </c>
      <c r="E70" s="11"/>
      <c r="F70" s="3">
        <v>32.299999999999997</v>
      </c>
      <c r="G70" s="3">
        <v>7000</v>
      </c>
      <c r="H70" s="3" t="s">
        <v>4</v>
      </c>
      <c r="I70" s="3">
        <v>1051.609375</v>
      </c>
    </row>
    <row r="71" spans="3:9" x14ac:dyDescent="0.25">
      <c r="D71" s="3" t="s">
        <v>82</v>
      </c>
      <c r="E71" s="11">
        <v>0</v>
      </c>
      <c r="F71" s="3">
        <v>6.99</v>
      </c>
      <c r="G71" s="3">
        <v>489</v>
      </c>
      <c r="H71" s="3" t="s">
        <v>6</v>
      </c>
      <c r="I71" s="3">
        <v>1392.5625</v>
      </c>
    </row>
    <row r="72" spans="3:9" x14ac:dyDescent="0.25">
      <c r="D72" s="3" t="s">
        <v>83</v>
      </c>
      <c r="E72" s="11">
        <v>1</v>
      </c>
      <c r="F72" s="3">
        <v>5.83</v>
      </c>
      <c r="G72" s="3">
        <v>408</v>
      </c>
      <c r="H72" s="3" t="s">
        <v>8</v>
      </c>
      <c r="I72" s="3">
        <v>562.609375</v>
      </c>
    </row>
    <row r="73" spans="3:9" x14ac:dyDescent="0.25">
      <c r="D73" s="3" t="s">
        <v>84</v>
      </c>
      <c r="E73" s="11">
        <v>2</v>
      </c>
      <c r="F73" s="3">
        <v>7.96</v>
      </c>
      <c r="G73" s="3">
        <v>557</v>
      </c>
      <c r="H73" s="3" t="s">
        <v>10</v>
      </c>
      <c r="I73" s="3">
        <v>1.3242203170735332</v>
      </c>
    </row>
    <row r="74" spans="3:9" x14ac:dyDescent="0.25">
      <c r="D74" s="3" t="s">
        <v>85</v>
      </c>
      <c r="E74" s="11">
        <v>3</v>
      </c>
      <c r="F74" s="3">
        <v>10.1</v>
      </c>
      <c r="G74" s="3">
        <v>709</v>
      </c>
      <c r="H74" s="3" t="s">
        <v>12</v>
      </c>
      <c r="I74" s="3">
        <v>2.4751853806204349</v>
      </c>
    </row>
    <row r="75" spans="3:9" x14ac:dyDescent="0.25">
      <c r="D75" s="3" t="s">
        <v>86</v>
      </c>
      <c r="E75" s="11">
        <v>4</v>
      </c>
      <c r="F75" s="3">
        <v>12.9</v>
      </c>
      <c r="G75" s="3">
        <v>906</v>
      </c>
      <c r="H75" s="3"/>
      <c r="I75" s="3"/>
    </row>
    <row r="76" spans="3:9" x14ac:dyDescent="0.25">
      <c r="D76" s="3" t="s">
        <v>87</v>
      </c>
      <c r="E76" s="11">
        <v>5</v>
      </c>
      <c r="F76" s="3">
        <v>12.3</v>
      </c>
      <c r="G76" s="3">
        <v>863</v>
      </c>
      <c r="H76" s="3"/>
      <c r="I76" s="3"/>
    </row>
    <row r="77" spans="3:9" x14ac:dyDescent="0.25">
      <c r="D77" s="3" t="s">
        <v>138</v>
      </c>
      <c r="E77" s="11" t="s">
        <v>140</v>
      </c>
      <c r="F77" s="3">
        <v>43.1</v>
      </c>
      <c r="G77" s="3">
        <v>3017</v>
      </c>
      <c r="H77" s="3"/>
      <c r="I77" s="3"/>
    </row>
    <row r="78" spans="3:9" x14ac:dyDescent="0.25">
      <c r="C78" s="4" t="s">
        <v>102</v>
      </c>
      <c r="D78" s="3" t="s">
        <v>88</v>
      </c>
      <c r="E78" s="11"/>
      <c r="F78" s="3"/>
      <c r="G78" s="3">
        <v>20164</v>
      </c>
      <c r="H78" s="3"/>
      <c r="I78" s="3"/>
    </row>
    <row r="79" spans="3:9" x14ac:dyDescent="0.25">
      <c r="D79" s="3" t="s">
        <v>89</v>
      </c>
      <c r="E79" s="11"/>
      <c r="F79" s="3">
        <v>29.4</v>
      </c>
      <c r="G79" s="3">
        <v>5938</v>
      </c>
      <c r="H79" s="3" t="s">
        <v>4</v>
      </c>
      <c r="I79" s="3">
        <v>909.515625</v>
      </c>
    </row>
    <row r="80" spans="3:9" x14ac:dyDescent="0.25">
      <c r="D80" s="3" t="s">
        <v>90</v>
      </c>
      <c r="E80" s="11">
        <v>0</v>
      </c>
      <c r="F80" s="3">
        <v>6.06</v>
      </c>
      <c r="G80" s="3">
        <v>360</v>
      </c>
      <c r="H80" s="3" t="s">
        <v>6</v>
      </c>
      <c r="I80" s="3">
        <v>1300.5625</v>
      </c>
    </row>
    <row r="81" spans="4:10" x14ac:dyDescent="0.25">
      <c r="D81" s="3" t="s">
        <v>91</v>
      </c>
      <c r="E81" s="11">
        <v>1</v>
      </c>
      <c r="F81" s="3">
        <v>6.94</v>
      </c>
      <c r="G81" s="3">
        <v>412</v>
      </c>
      <c r="H81" s="3" t="s">
        <v>8</v>
      </c>
      <c r="I81" s="3">
        <v>549.515625</v>
      </c>
    </row>
    <row r="82" spans="4:10" x14ac:dyDescent="0.25">
      <c r="D82" s="3" t="s">
        <v>92</v>
      </c>
      <c r="E82" s="11">
        <v>2</v>
      </c>
      <c r="F82" s="3">
        <v>9.4499999999999993</v>
      </c>
      <c r="G82" s="3">
        <v>561</v>
      </c>
      <c r="H82" s="3" t="s">
        <v>10</v>
      </c>
      <c r="I82" s="3">
        <v>1.4299506949097218</v>
      </c>
    </row>
    <row r="83" spans="4:10" x14ac:dyDescent="0.25">
      <c r="D83" s="3" t="s">
        <v>93</v>
      </c>
      <c r="E83" s="11">
        <v>3</v>
      </c>
      <c r="F83" s="3">
        <v>12.5</v>
      </c>
      <c r="G83" s="3">
        <v>744</v>
      </c>
      <c r="H83" s="3" t="s">
        <v>12</v>
      </c>
      <c r="I83" s="3">
        <v>2.3667434388239643</v>
      </c>
    </row>
    <row r="84" spans="4:10" x14ac:dyDescent="0.25">
      <c r="D84" s="3" t="s">
        <v>94</v>
      </c>
      <c r="E84" s="11">
        <v>4</v>
      </c>
      <c r="F84" s="3">
        <v>13.9</v>
      </c>
      <c r="G84" s="3">
        <v>823</v>
      </c>
      <c r="H84" s="3"/>
      <c r="I84" s="3"/>
      <c r="J84" s="3"/>
    </row>
    <row r="85" spans="4:10" x14ac:dyDescent="0.25">
      <c r="D85" s="3" t="s">
        <v>95</v>
      </c>
      <c r="E85" s="11">
        <v>5</v>
      </c>
      <c r="F85" s="3">
        <v>12.7</v>
      </c>
      <c r="G85" s="3">
        <v>757</v>
      </c>
      <c r="H85" s="3"/>
      <c r="I85" s="3"/>
      <c r="J85" s="3"/>
    </row>
    <row r="86" spans="4:10" x14ac:dyDescent="0.25">
      <c r="D86" s="3" t="s">
        <v>139</v>
      </c>
      <c r="E86" s="11" t="s">
        <v>140</v>
      </c>
      <c r="F86" s="3">
        <v>37.9</v>
      </c>
      <c r="G86" s="3">
        <v>2251</v>
      </c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</sheetData>
  <mergeCells count="2">
    <mergeCell ref="M4:O4"/>
    <mergeCell ref="Q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1C - Topogrpahy CFSE</vt:lpstr>
      <vt:lpstr>Fig 1D - Proliferation Index</vt:lpstr>
      <vt:lpstr>Fig 1E - Topography Cell Count</vt:lpstr>
      <vt:lpstr>Fig 1F - Proliferation Index</vt:lpstr>
      <vt:lpstr>Fig 1H - Y27632 Prolif Index</vt:lpstr>
      <vt:lpstr>Fig 1I - Y27632 Prolif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Ross</dc:creator>
  <cp:lastModifiedBy>Jacqueline Brannan</cp:lastModifiedBy>
  <dcterms:created xsi:type="dcterms:W3CDTF">2020-02-15T10:32:08Z</dcterms:created>
  <dcterms:modified xsi:type="dcterms:W3CDTF">2020-02-19T08:55:25Z</dcterms:modified>
</cp:coreProperties>
</file>