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senn/Research/Mark/Cuscorp/Data/"/>
    </mc:Choice>
  </mc:AlternateContent>
  <bookViews>
    <workbookView xWindow="1580" yWindow="460" windowWidth="28140" windowHeight="21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32" i="1"/>
  <c r="D30" i="1"/>
  <c r="D29" i="1"/>
  <c r="C6" i="1"/>
  <c r="D6" i="1"/>
  <c r="D5" i="1"/>
  <c r="C5" i="1"/>
  <c r="C31" i="1"/>
  <c r="C32" i="1"/>
  <c r="C30" i="1"/>
  <c r="C29" i="1"/>
  <c r="F5" i="1"/>
  <c r="F6" i="1"/>
  <c r="E6" i="1"/>
  <c r="E5" i="1"/>
  <c r="E31" i="1"/>
  <c r="E32" i="1"/>
  <c r="E30" i="1"/>
  <c r="E29" i="1"/>
  <c r="F29" i="1"/>
  <c r="F30" i="1"/>
  <c r="F31" i="1"/>
  <c r="F32" i="1"/>
</calcChain>
</file>

<file path=xl/sharedStrings.xml><?xml version="1.0" encoding="utf-8"?>
<sst xmlns="http://schemas.openxmlformats.org/spreadsheetml/2006/main" count="43" uniqueCount="38">
  <si>
    <t>NO2</t>
  </si>
  <si>
    <t>ONO</t>
  </si>
  <si>
    <t>M06/def2-TZVP</t>
  </si>
  <si>
    <t>∆E / (kJ/mol)</t>
  </si>
  <si>
    <t>Cu</t>
  </si>
  <si>
    <t>NO2(ax)</t>
  </si>
  <si>
    <t>NO2(eq)</t>
  </si>
  <si>
    <t>G / E_h</t>
  </si>
  <si>
    <t>∆G / (kJ/mol)</t>
  </si>
  <si>
    <t>M06-L/def2-TZVP</t>
  </si>
  <si>
    <t>Cu(NO2)2</t>
  </si>
  <si>
    <t>Npyr(ax)</t>
  </si>
  <si>
    <t>Npyr(eq1)</t>
  </si>
  <si>
    <t>Npyr(eq2)</t>
  </si>
  <si>
    <t>CuNpyr3(NO2)2</t>
  </si>
  <si>
    <t>O(eq1)</t>
  </si>
  <si>
    <t>O(eq2)</t>
  </si>
  <si>
    <t>[q(alpha) – q(beta)] / e</t>
  </si>
  <si>
    <t>d / Å</t>
  </si>
  <si>
    <t>Cu–Npyr(ax)</t>
  </si>
  <si>
    <t>Cu–Npyr(eq1)</t>
  </si>
  <si>
    <t>Cu–Npyr(eq2)</t>
  </si>
  <si>
    <t>Cu–O(eq1)</t>
  </si>
  <si>
    <t>Cu–O(eq2)</t>
  </si>
  <si>
    <t>N(ax)–O1</t>
  </si>
  <si>
    <t>Cu–N/O(ax)</t>
  </si>
  <si>
    <t>N/O(ax)</t>
  </si>
  <si>
    <t>N(ax)–O2</t>
  </si>
  <si>
    <t>O(ax)–N</t>
  </si>
  <si>
    <t>O(eq1)–N</t>
  </si>
  <si>
    <t>O(eq2)–N</t>
  </si>
  <si>
    <t>N–O(t)</t>
  </si>
  <si>
    <t>Expt.</t>
  </si>
  <si>
    <t>N/O(ax)–Cu–Npyr(ax)</t>
  </si>
  <si>
    <t>Average of "short" Cu–O(eq)</t>
  </si>
  <si>
    <t>Average of "long" Cu–O(eq)</t>
  </si>
  <si>
    <t>Average over all O(eq)–N)</t>
  </si>
  <si>
    <t>E / E_h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</si>
</sst>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3" borderId="3" xfId="0" applyNumberFormat="1" applyFill="1" applyBorder="1"/>
    <xf numFmtId="165" fontId="0" fillId="2" borderId="4" xfId="0" applyNumberFormat="1" applyFill="1" applyBorder="1"/>
    <xf numFmtId="0" fontId="0" fillId="3" borderId="3" xfId="0" applyFill="1" applyBorder="1"/>
    <xf numFmtId="0" fontId="0" fillId="2" borderId="4" xfId="0" applyFill="1" applyBorder="1"/>
    <xf numFmtId="2" fontId="0" fillId="3" borderId="3" xfId="0" applyNumberFormat="1" applyFill="1" applyBorder="1"/>
    <xf numFmtId="2" fontId="0" fillId="2" borderId="4" xfId="0" applyNumberFormat="1" applyFill="1" applyBorder="1"/>
    <xf numFmtId="2" fontId="0" fillId="3" borderId="1" xfId="0" applyNumberFormat="1" applyFill="1" applyBorder="1"/>
    <xf numFmtId="2" fontId="0" fillId="2" borderId="2" xfId="0" applyNumberFormat="1" applyFill="1" applyBorder="1"/>
    <xf numFmtId="1" fontId="0" fillId="3" borderId="3" xfId="0" applyNumberFormat="1" applyFill="1" applyBorder="1"/>
    <xf numFmtId="0" fontId="0" fillId="3" borderId="3" xfId="0" applyFont="1" applyFill="1" applyBorder="1"/>
    <xf numFmtId="0" fontId="0" fillId="3" borderId="1" xfId="0" applyFill="1" applyBorder="1"/>
    <xf numFmtId="0" fontId="0" fillId="2" borderId="2" xfId="0" applyFill="1" applyBorder="1"/>
    <xf numFmtId="0" fontId="0" fillId="3" borderId="0" xfId="0" applyFill="1" applyBorder="1"/>
    <xf numFmtId="0" fontId="0" fillId="0" borderId="0" xfId="0" applyFill="1" applyBorder="1"/>
    <xf numFmtId="0" fontId="1" fillId="0" borderId="5" xfId="0" applyFont="1" applyBorder="1"/>
    <xf numFmtId="0" fontId="0" fillId="0" borderId="6" xfId="0" applyBorder="1"/>
    <xf numFmtId="0" fontId="1" fillId="3" borderId="5" xfId="0" applyFont="1" applyFill="1" applyBorder="1"/>
    <xf numFmtId="0" fontId="1" fillId="2" borderId="6" xfId="0" applyFont="1" applyFill="1" applyBorder="1"/>
    <xf numFmtId="166" fontId="1" fillId="3" borderId="3" xfId="0" applyNumberFormat="1" applyFont="1" applyFill="1" applyBorder="1"/>
    <xf numFmtId="166" fontId="1" fillId="2" borderId="4" xfId="0" applyNumberFormat="1" applyFont="1" applyFill="1" applyBorder="1"/>
    <xf numFmtId="166" fontId="1" fillId="3" borderId="0" xfId="0" applyNumberFormat="1" applyFont="1" applyFill="1" applyBorder="1"/>
    <xf numFmtId="2" fontId="2" fillId="3" borderId="3" xfId="0" applyNumberFormat="1" applyFont="1" applyFill="1" applyBorder="1"/>
    <xf numFmtId="2" fontId="2" fillId="2" borderId="4" xfId="0" applyNumberFormat="1" applyFont="1" applyFill="1" applyBorder="1"/>
    <xf numFmtId="2" fontId="0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30" zoomScaleNormal="130" zoomScalePageLayoutView="130" workbookViewId="0">
      <selection activeCell="C18" sqref="C18:C19"/>
    </sheetView>
  </sheetViews>
  <sheetFormatPr baseColWidth="10" defaultRowHeight="16" x14ac:dyDescent="0.2"/>
  <cols>
    <col min="1" max="1" width="22" customWidth="1"/>
    <col min="2" max="2" width="18.6640625" customWidth="1"/>
    <col min="3" max="3" width="11.6640625" customWidth="1"/>
    <col min="4" max="5" width="12.1640625" customWidth="1"/>
    <col min="6" max="6" width="12.5" bestFit="1" customWidth="1"/>
    <col min="13" max="13" width="10.83203125" customWidth="1"/>
  </cols>
  <sheetData>
    <row r="1" spans="1:16" x14ac:dyDescent="0.2">
      <c r="C1" s="19" t="s">
        <v>2</v>
      </c>
      <c r="D1" s="20"/>
      <c r="E1" s="19" t="s">
        <v>9</v>
      </c>
      <c r="F1" s="20"/>
      <c r="G1" s="19" t="s">
        <v>32</v>
      </c>
      <c r="H1" s="20"/>
    </row>
    <row r="2" spans="1:16" x14ac:dyDescent="0.2">
      <c r="C2" s="21" t="s">
        <v>0</v>
      </c>
      <c r="D2" s="22" t="s">
        <v>1</v>
      </c>
      <c r="E2" s="21" t="s">
        <v>0</v>
      </c>
      <c r="F2" s="22" t="s">
        <v>1</v>
      </c>
      <c r="G2" s="21" t="s">
        <v>0</v>
      </c>
      <c r="H2" s="22" t="s">
        <v>1</v>
      </c>
    </row>
    <row r="3" spans="1:16" x14ac:dyDescent="0.2">
      <c r="A3" t="s">
        <v>37</v>
      </c>
      <c r="C3" s="5">
        <v>-2986.0252954699999</v>
      </c>
      <c r="D3" s="6">
        <v>-2986.0267230999998</v>
      </c>
      <c r="E3" s="5">
        <v>-2986.7407440500001</v>
      </c>
      <c r="F3" s="6">
        <v>-2986.7421675999999</v>
      </c>
      <c r="G3" s="7"/>
      <c r="H3" s="8"/>
    </row>
    <row r="4" spans="1:16" x14ac:dyDescent="0.2">
      <c r="A4" t="s">
        <v>7</v>
      </c>
      <c r="C4" s="5">
        <v>-2985.7435009999999</v>
      </c>
      <c r="D4" s="6">
        <v>-2985.7446540000001</v>
      </c>
      <c r="E4" s="5">
        <v>-2986.4595639999998</v>
      </c>
      <c r="F4" s="6">
        <v>-2986.4600030000001</v>
      </c>
      <c r="G4" s="7"/>
      <c r="H4" s="8"/>
      <c r="I4" s="1"/>
      <c r="J4" s="1"/>
      <c r="K4" s="1"/>
      <c r="L4" s="1"/>
      <c r="M4" s="1"/>
      <c r="N4" s="1"/>
      <c r="O4" s="1"/>
      <c r="P4" s="1"/>
    </row>
    <row r="5" spans="1:16" x14ac:dyDescent="0.2">
      <c r="A5" s="18" t="s">
        <v>3</v>
      </c>
      <c r="B5" s="18"/>
      <c r="C5" s="23">
        <f>2625.5*(C3-$D3)</f>
        <v>3.7482425646135198</v>
      </c>
      <c r="D5" s="24">
        <f>2625.5*(D3-$D3)</f>
        <v>0</v>
      </c>
      <c r="E5" s="25">
        <f>2625.5*(E3-$F3)</f>
        <v>3.7375305244734136</v>
      </c>
      <c r="F5" s="24">
        <f>2625.5*(F3-$F3)</f>
        <v>0</v>
      </c>
      <c r="G5" s="17"/>
      <c r="H5" s="8"/>
      <c r="I5" s="1"/>
      <c r="J5" s="1"/>
      <c r="K5" s="1"/>
      <c r="L5" s="1"/>
      <c r="M5" s="1"/>
      <c r="N5" s="1"/>
      <c r="O5" s="1"/>
      <c r="P5" s="1"/>
    </row>
    <row r="6" spans="1:16" x14ac:dyDescent="0.2">
      <c r="A6" s="18" t="s">
        <v>8</v>
      </c>
      <c r="B6" s="18"/>
      <c r="C6" s="23">
        <f>2625.5*(C4-$D4)</f>
        <v>3.0272015004161403</v>
      </c>
      <c r="D6" s="24">
        <f>2625.5*(D4-$D4)</f>
        <v>0</v>
      </c>
      <c r="E6" s="25">
        <f>2625.5*(E4-$F4)</f>
        <v>1.1525945009702809</v>
      </c>
      <c r="F6" s="24">
        <f>2625.5*(F4-$F4)</f>
        <v>0</v>
      </c>
      <c r="G6" s="17"/>
      <c r="H6" s="8"/>
      <c r="I6" s="1"/>
      <c r="J6" s="1"/>
      <c r="K6" s="1"/>
      <c r="L6" s="1"/>
      <c r="M6" s="1"/>
      <c r="N6" s="1"/>
      <c r="O6" s="1"/>
      <c r="P6" s="1"/>
    </row>
    <row r="7" spans="1:16" x14ac:dyDescent="0.2">
      <c r="C7" s="7"/>
      <c r="D7" s="8"/>
      <c r="E7" s="7"/>
      <c r="F7" s="8"/>
      <c r="G7" s="7"/>
      <c r="H7" s="8"/>
      <c r="I7" s="1"/>
      <c r="J7" s="1"/>
      <c r="K7" s="1"/>
      <c r="L7" s="1"/>
      <c r="M7" s="1"/>
      <c r="N7" s="1"/>
      <c r="O7" s="1"/>
      <c r="P7" s="1"/>
    </row>
    <row r="8" spans="1:16" x14ac:dyDescent="0.2">
      <c r="A8" t="s">
        <v>18</v>
      </c>
      <c r="B8" t="s">
        <v>19</v>
      </c>
      <c r="C8" s="9">
        <v>2.08</v>
      </c>
      <c r="D8" s="10">
        <v>2.0699999999999998</v>
      </c>
      <c r="E8" s="9">
        <v>2.09</v>
      </c>
      <c r="F8" s="10">
        <v>2.08</v>
      </c>
      <c r="G8" s="9">
        <v>2.0099999999999998</v>
      </c>
      <c r="H8" s="10">
        <v>2.0099999999999998</v>
      </c>
      <c r="I8" s="1"/>
      <c r="J8" s="1"/>
      <c r="K8" s="1"/>
      <c r="L8" s="1"/>
      <c r="M8" s="1"/>
      <c r="N8" s="1"/>
      <c r="O8" s="1"/>
      <c r="P8" s="1"/>
    </row>
    <row r="9" spans="1:16" x14ac:dyDescent="0.2">
      <c r="B9" t="s">
        <v>20</v>
      </c>
      <c r="C9" s="9">
        <v>2.14</v>
      </c>
      <c r="D9" s="10">
        <v>2.09</v>
      </c>
      <c r="E9" s="9">
        <v>2.1800000000000002</v>
      </c>
      <c r="F9" s="10">
        <v>2.12</v>
      </c>
      <c r="G9" s="26">
        <v>2.12</v>
      </c>
      <c r="H9" s="27">
        <v>2.12</v>
      </c>
      <c r="I9" s="4"/>
      <c r="J9" s="1"/>
      <c r="K9" s="1"/>
      <c r="L9" s="1"/>
      <c r="M9" s="1"/>
      <c r="N9" s="1"/>
      <c r="O9" s="1"/>
      <c r="P9" s="1"/>
    </row>
    <row r="10" spans="1:16" x14ac:dyDescent="0.2">
      <c r="B10" t="s">
        <v>21</v>
      </c>
      <c r="C10" s="9">
        <v>2.29</v>
      </c>
      <c r="D10" s="10">
        <v>2.33</v>
      </c>
      <c r="E10" s="9">
        <v>2.27</v>
      </c>
      <c r="F10" s="10">
        <v>2.34</v>
      </c>
      <c r="G10" s="26">
        <v>2.17</v>
      </c>
      <c r="H10" s="27">
        <v>2.17</v>
      </c>
    </row>
    <row r="11" spans="1:16" x14ac:dyDescent="0.2">
      <c r="B11" t="s">
        <v>25</v>
      </c>
      <c r="C11" s="9">
        <v>2.0099999999999998</v>
      </c>
      <c r="D11" s="10">
        <v>1.97</v>
      </c>
      <c r="E11" s="9">
        <v>2.02</v>
      </c>
      <c r="F11" s="10">
        <v>2</v>
      </c>
      <c r="G11" s="26">
        <v>2.14</v>
      </c>
      <c r="H11" s="27">
        <v>1.92</v>
      </c>
      <c r="I11" s="3"/>
    </row>
    <row r="12" spans="1:16" x14ac:dyDescent="0.2">
      <c r="B12" t="s">
        <v>22</v>
      </c>
      <c r="C12" s="9">
        <v>2.06</v>
      </c>
      <c r="D12" s="10">
        <v>2.0299999999999998</v>
      </c>
      <c r="E12" s="9">
        <v>2.1</v>
      </c>
      <c r="F12" s="10">
        <v>2.08</v>
      </c>
      <c r="G12" s="26">
        <v>2.0099999999999998</v>
      </c>
      <c r="H12" s="27">
        <v>2.0099999999999998</v>
      </c>
      <c r="I12" s="3" t="s">
        <v>34</v>
      </c>
    </row>
    <row r="13" spans="1:16" x14ac:dyDescent="0.2">
      <c r="B13" t="s">
        <v>23</v>
      </c>
      <c r="C13" s="9">
        <v>2.48</v>
      </c>
      <c r="D13" s="10">
        <v>2.5099999999999998</v>
      </c>
      <c r="E13" s="9">
        <v>2.41</v>
      </c>
      <c r="F13" s="10">
        <v>2.44</v>
      </c>
      <c r="G13" s="26">
        <v>2.62</v>
      </c>
      <c r="H13" s="27">
        <v>2.62</v>
      </c>
      <c r="I13" s="3" t="s">
        <v>35</v>
      </c>
    </row>
    <row r="14" spans="1:16" x14ac:dyDescent="0.2">
      <c r="B14" t="s">
        <v>24</v>
      </c>
      <c r="C14" s="9">
        <v>1.21</v>
      </c>
      <c r="D14" s="10"/>
      <c r="E14" s="9">
        <v>1.22</v>
      </c>
      <c r="F14" s="10"/>
      <c r="G14" s="28">
        <v>1.25</v>
      </c>
      <c r="H14" s="10"/>
    </row>
    <row r="15" spans="1:16" x14ac:dyDescent="0.2">
      <c r="B15" t="s">
        <v>27</v>
      </c>
      <c r="C15" s="9">
        <v>1.23</v>
      </c>
      <c r="D15" s="10"/>
      <c r="E15" s="9">
        <v>1.24</v>
      </c>
      <c r="F15" s="10"/>
      <c r="G15" s="28">
        <v>1.27</v>
      </c>
      <c r="H15" s="10"/>
    </row>
    <row r="16" spans="1:16" x14ac:dyDescent="0.2">
      <c r="B16" t="s">
        <v>28</v>
      </c>
      <c r="C16" s="9"/>
      <c r="D16" s="10">
        <v>1.27</v>
      </c>
      <c r="E16" s="9"/>
      <c r="F16" s="10">
        <v>1.28</v>
      </c>
      <c r="G16" s="28">
        <v>1.23</v>
      </c>
      <c r="H16" s="10"/>
    </row>
    <row r="17" spans="1:9" x14ac:dyDescent="0.2">
      <c r="B17" t="s">
        <v>31</v>
      </c>
      <c r="C17" s="9"/>
      <c r="D17" s="10">
        <v>1.21</v>
      </c>
      <c r="E17" s="9"/>
      <c r="F17" s="10">
        <v>1.22</v>
      </c>
      <c r="G17" s="28">
        <v>1.17</v>
      </c>
      <c r="H17" s="10"/>
    </row>
    <row r="18" spans="1:9" x14ac:dyDescent="0.2">
      <c r="B18" t="s">
        <v>29</v>
      </c>
      <c r="C18" s="9">
        <v>1.26</v>
      </c>
      <c r="D18" s="10">
        <v>1.27</v>
      </c>
      <c r="E18" s="9">
        <v>1.27</v>
      </c>
      <c r="F18" s="10">
        <v>1.27</v>
      </c>
      <c r="G18" s="26">
        <v>1.27</v>
      </c>
      <c r="H18" s="27">
        <v>1.27</v>
      </c>
      <c r="I18" s="3" t="s">
        <v>36</v>
      </c>
    </row>
    <row r="19" spans="1:9" x14ac:dyDescent="0.2">
      <c r="B19" t="s">
        <v>30</v>
      </c>
      <c r="C19" s="9">
        <v>1.23</v>
      </c>
      <c r="D19" s="10">
        <v>1.22</v>
      </c>
      <c r="E19" s="9">
        <v>1.23</v>
      </c>
      <c r="F19" s="10">
        <v>1.23</v>
      </c>
      <c r="G19" s="26">
        <v>1.27</v>
      </c>
      <c r="H19" s="27">
        <v>1.27</v>
      </c>
      <c r="I19" s="3" t="s">
        <v>36</v>
      </c>
    </row>
    <row r="20" spans="1:9" x14ac:dyDescent="0.2">
      <c r="B20" t="s">
        <v>33</v>
      </c>
      <c r="C20" s="7">
        <v>173</v>
      </c>
      <c r="D20" s="8">
        <v>176</v>
      </c>
      <c r="E20" s="13">
        <v>172</v>
      </c>
      <c r="F20" s="8">
        <v>177</v>
      </c>
      <c r="G20" s="14">
        <v>167</v>
      </c>
      <c r="H20" s="8">
        <v>172</v>
      </c>
    </row>
    <row r="21" spans="1:9" x14ac:dyDescent="0.2">
      <c r="C21" s="7"/>
      <c r="D21" s="8"/>
      <c r="E21" s="7"/>
      <c r="F21" s="8"/>
      <c r="G21" s="7"/>
      <c r="H21" s="8"/>
      <c r="I21" s="2"/>
    </row>
    <row r="22" spans="1:9" x14ac:dyDescent="0.2">
      <c r="A22" t="s">
        <v>17</v>
      </c>
      <c r="B22" t="s">
        <v>4</v>
      </c>
      <c r="C22" s="9">
        <v>0.49294900000000003</v>
      </c>
      <c r="D22" s="10">
        <v>0.52530600000000005</v>
      </c>
      <c r="E22" s="9">
        <v>0.43353199999999997</v>
      </c>
      <c r="F22" s="10">
        <v>0.48105700000000001</v>
      </c>
      <c r="G22" s="7"/>
      <c r="H22" s="8"/>
      <c r="I22" s="2"/>
    </row>
    <row r="23" spans="1:9" x14ac:dyDescent="0.2">
      <c r="B23" t="s">
        <v>11</v>
      </c>
      <c r="C23" s="9">
        <v>8.4346000000000004E-2</v>
      </c>
      <c r="D23" s="10">
        <v>8.3871000000000001E-2</v>
      </c>
      <c r="E23" s="9">
        <v>5.2743999999999999E-2</v>
      </c>
      <c r="F23" s="10">
        <v>6.9309999999999997E-2</v>
      </c>
      <c r="G23" s="7"/>
      <c r="H23" s="8"/>
      <c r="I23" s="2"/>
    </row>
    <row r="24" spans="1:9" x14ac:dyDescent="0.2">
      <c r="B24" t="s">
        <v>12</v>
      </c>
      <c r="C24" s="9">
        <v>5.1907000000000002E-2</v>
      </c>
      <c r="D24" s="10">
        <v>4.8146000000000001E-2</v>
      </c>
      <c r="E24" s="9">
        <v>4.4929999999999996E-3</v>
      </c>
      <c r="F24" s="10">
        <v>4.7854000000000001E-2</v>
      </c>
      <c r="G24" s="7"/>
      <c r="H24" s="8"/>
      <c r="I24" s="2"/>
    </row>
    <row r="25" spans="1:9" x14ac:dyDescent="0.2">
      <c r="B25" t="s">
        <v>13</v>
      </c>
      <c r="C25" s="9">
        <v>1.4404E-2</v>
      </c>
      <c r="D25" s="10">
        <v>1.9505999999999999E-2</v>
      </c>
      <c r="E25" s="9">
        <v>3.6063999999999999E-2</v>
      </c>
      <c r="F25" s="10">
        <v>5.378E-3</v>
      </c>
      <c r="G25" s="7"/>
      <c r="H25" s="8"/>
      <c r="I25" s="2"/>
    </row>
    <row r="26" spans="1:9" x14ac:dyDescent="0.2">
      <c r="B26" t="s">
        <v>26</v>
      </c>
      <c r="C26" s="9">
        <v>0.13779</v>
      </c>
      <c r="D26" s="10">
        <v>0.14358699999999999</v>
      </c>
      <c r="E26" s="9">
        <v>0.143397</v>
      </c>
      <c r="F26" s="10">
        <v>0.1411</v>
      </c>
      <c r="G26" s="7"/>
      <c r="H26" s="8"/>
    </row>
    <row r="27" spans="1:9" x14ac:dyDescent="0.2">
      <c r="B27" t="s">
        <v>15</v>
      </c>
      <c r="C27" s="9">
        <v>9.6421999999999994E-2</v>
      </c>
      <c r="D27" s="10">
        <v>0.108443</v>
      </c>
      <c r="E27" s="9">
        <v>2.4635000000000001E-2</v>
      </c>
      <c r="F27" s="10">
        <v>0.116247</v>
      </c>
      <c r="G27" s="7"/>
      <c r="H27" s="8"/>
    </row>
    <row r="28" spans="1:9" x14ac:dyDescent="0.2">
      <c r="B28" t="s">
        <v>16</v>
      </c>
      <c r="C28" s="9">
        <v>8.3759999999999998E-3</v>
      </c>
      <c r="D28" s="10">
        <v>1.8051999999999999E-2</v>
      </c>
      <c r="E28" s="9">
        <v>0.100635</v>
      </c>
      <c r="F28" s="10">
        <v>1.8283000000000001E-2</v>
      </c>
      <c r="G28" s="7"/>
      <c r="H28" s="8"/>
    </row>
    <row r="29" spans="1:9" x14ac:dyDescent="0.2">
      <c r="B29" t="s">
        <v>5</v>
      </c>
      <c r="C29" s="9">
        <f>0.13779+0.063418+0.050437</f>
        <v>0.25164500000000001</v>
      </c>
      <c r="D29" s="10">
        <f>0.040727+0.143587+0.009743</f>
        <v>0.19405699999999998</v>
      </c>
      <c r="E29" s="9">
        <f>0.143397+0.081275+0.073707</f>
        <v>0.29837899999999995</v>
      </c>
      <c r="F29" s="10">
        <f>0.1411+0.022296+0.060061</f>
        <v>0.22345700000000002</v>
      </c>
      <c r="G29" s="9"/>
      <c r="H29" s="8"/>
    </row>
    <row r="30" spans="1:9" x14ac:dyDescent="0.2">
      <c r="B30" t="s">
        <v>6</v>
      </c>
      <c r="C30" s="9">
        <f>0.020352+0.096422+0.008376</f>
        <v>0.12514999999999998</v>
      </c>
      <c r="D30" s="10">
        <f>0.028648+0.018052+0.108443</f>
        <v>0.155143</v>
      </c>
      <c r="E30" s="9">
        <f>0.039246+0.100635+0.024635</f>
        <v>0.164516</v>
      </c>
      <c r="F30" s="10">
        <f>0.018283+0.116247+0.041143</f>
        <v>0.17567300000000002</v>
      </c>
      <c r="G30" s="9"/>
      <c r="H30" s="8"/>
    </row>
    <row r="31" spans="1:9" x14ac:dyDescent="0.2">
      <c r="B31" t="s">
        <v>10</v>
      </c>
      <c r="C31" s="9">
        <f>SUM(C22,C29,C30)</f>
        <v>0.86974399999999996</v>
      </c>
      <c r="D31" s="10">
        <f>SUM(D22,D29,D30)</f>
        <v>0.87450600000000001</v>
      </c>
      <c r="E31" s="9">
        <f>SUM(E22,E29,E30)</f>
        <v>0.89642699999999997</v>
      </c>
      <c r="F31" s="10">
        <f>SUM(F22,F29,F30)</f>
        <v>0.88018700000000005</v>
      </c>
      <c r="G31" s="7"/>
      <c r="H31" s="8"/>
    </row>
    <row r="32" spans="1:9" x14ac:dyDescent="0.2">
      <c r="B32" t="s">
        <v>14</v>
      </c>
      <c r="C32" s="11">
        <f>SUM(C31,C23:C25)</f>
        <v>1.0204010000000001</v>
      </c>
      <c r="D32" s="12">
        <f>SUM(D31,D23:D25)</f>
        <v>1.0260290000000001</v>
      </c>
      <c r="E32" s="11">
        <f>SUM(E31,E23:E25)</f>
        <v>0.98972799999999994</v>
      </c>
      <c r="F32" s="12">
        <f>SUM(F31,F23:F25)</f>
        <v>1.002729</v>
      </c>
      <c r="G32" s="15"/>
      <c r="H32" s="1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hms</dc:creator>
  <cp:lastModifiedBy>hms</cp:lastModifiedBy>
  <dcterms:created xsi:type="dcterms:W3CDTF">2017-04-19T17:25:06Z</dcterms:created>
  <dcterms:modified xsi:type="dcterms:W3CDTF">2017-05-24T16:11:45Z</dcterms:modified>
</cp:coreProperties>
</file>