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gla-my.sharepoint.com/personal/melanie_mcdonald_glasgow_ac_uk/Documents/Krittika PhD/Dummunee 2024-1 paper/Revision 2/Data deposit/"/>
    </mc:Choice>
  </mc:AlternateContent>
  <xr:revisionPtr revIDLastSave="0" documentId="8_{A5DB95E2-D28F-4ACB-9FC0-8B0FE785159B}" xr6:coauthVersionLast="47" xr6:coauthVersionMax="47" xr10:uidLastSave="{00000000-0000-0000-0000-000000000000}"/>
  <bookViews>
    <workbookView xWindow="1290" yWindow="690" windowWidth="25425" windowHeight="14505" activeTab="4" xr2:uid="{642B8D84-6E4C-4910-BB5A-DACAADCDAB0F}"/>
  </bookViews>
  <sheets>
    <sheet name="Fig 2B&amp;C" sheetId="2" r:id="rId1"/>
    <sheet name="Fig 3A" sheetId="4" r:id="rId2"/>
    <sheet name="Fig 3B" sheetId="8" r:id="rId3"/>
    <sheet name="Fig 3C" sheetId="6" r:id="rId4"/>
    <sheet name="Fig 4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" i="6" l="1"/>
  <c r="M33" i="7"/>
  <c r="G33" i="7"/>
  <c r="M32" i="7"/>
  <c r="G32" i="7"/>
  <c r="M31" i="7"/>
  <c r="G31" i="7"/>
  <c r="M29" i="7"/>
  <c r="G29" i="7"/>
  <c r="M28" i="7"/>
  <c r="G28" i="7"/>
  <c r="M27" i="7"/>
  <c r="N31" i="7" s="1"/>
  <c r="G27" i="7"/>
  <c r="M23" i="7"/>
  <c r="G23" i="7"/>
  <c r="M22" i="7"/>
  <c r="G22" i="7"/>
  <c r="M21" i="7"/>
  <c r="G21" i="7"/>
  <c r="M19" i="7"/>
  <c r="G19" i="7"/>
  <c r="M18" i="7"/>
  <c r="G18" i="7"/>
  <c r="H22" i="7" s="1"/>
  <c r="I22" i="7" s="1"/>
  <c r="M17" i="7"/>
  <c r="G17" i="7"/>
  <c r="M13" i="7"/>
  <c r="G13" i="7"/>
  <c r="M12" i="7"/>
  <c r="G12" i="7"/>
  <c r="M11" i="7"/>
  <c r="G11" i="7"/>
  <c r="M9" i="7"/>
  <c r="G9" i="7"/>
  <c r="M8" i="7"/>
  <c r="G8" i="7"/>
  <c r="M7" i="7"/>
  <c r="G7" i="7"/>
  <c r="N13" i="7" l="1"/>
  <c r="H21" i="7"/>
  <c r="I21" i="7" s="1"/>
  <c r="H32" i="7"/>
  <c r="I32" i="7" s="1"/>
  <c r="N12" i="7"/>
  <c r="H33" i="7"/>
  <c r="I33" i="7" s="1"/>
  <c r="H13" i="7"/>
  <c r="I13" i="7" s="1"/>
  <c r="H11" i="7"/>
  <c r="I11" i="7" s="1"/>
  <c r="H31" i="7"/>
  <c r="I31" i="7" s="1"/>
  <c r="N22" i="7"/>
  <c r="O22" i="7" s="1"/>
  <c r="H12" i="7"/>
  <c r="I12" i="7" s="1"/>
  <c r="N23" i="7"/>
  <c r="H23" i="7"/>
  <c r="I23" i="7" s="1"/>
  <c r="N32" i="7"/>
  <c r="N11" i="7"/>
  <c r="N21" i="7"/>
  <c r="N33" i="7"/>
  <c r="O33" i="7" l="1"/>
  <c r="O13" i="7"/>
  <c r="O32" i="7"/>
  <c r="O11" i="7"/>
  <c r="O21" i="7"/>
  <c r="O12" i="7"/>
  <c r="O23" i="7"/>
  <c r="O31" i="7"/>
  <c r="E16" i="6" l="1"/>
  <c r="E19" i="6"/>
  <c r="E22" i="6"/>
  <c r="E25" i="6"/>
  <c r="E28" i="6"/>
  <c r="E31" i="6"/>
  <c r="E10" i="6"/>
  <c r="E13" i="6"/>
  <c r="F33" i="8"/>
  <c r="F32" i="8"/>
  <c r="F31" i="8"/>
  <c r="F30" i="8"/>
  <c r="F29" i="8"/>
  <c r="F28" i="8"/>
  <c r="F27" i="8"/>
  <c r="F26" i="8"/>
  <c r="F25" i="8"/>
  <c r="G7" i="8" s="1"/>
  <c r="F24" i="8"/>
  <c r="F23" i="8"/>
  <c r="F22" i="8"/>
  <c r="H13" i="8" s="1"/>
  <c r="J13" i="8" s="1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F8" i="8"/>
  <c r="F7" i="8"/>
  <c r="H7" i="8" s="1"/>
  <c r="J7" i="8" s="1"/>
  <c r="G13" i="8" l="1"/>
  <c r="I13" i="8" s="1"/>
  <c r="G14" i="8"/>
  <c r="G8" i="8"/>
  <c r="I8" i="8" s="1"/>
  <c r="H9" i="8"/>
  <c r="J9" i="8" s="1"/>
  <c r="G10" i="8"/>
  <c r="I10" i="8" s="1"/>
  <c r="H11" i="8"/>
  <c r="J11" i="8" s="1"/>
  <c r="H12" i="8"/>
  <c r="J12" i="8" s="1"/>
  <c r="G15" i="8"/>
  <c r="H14" i="8"/>
  <c r="J14" i="8" s="1"/>
  <c r="I7" i="8"/>
  <c r="H10" i="8"/>
  <c r="J10" i="8" s="1"/>
  <c r="G9" i="8"/>
  <c r="I9" i="8" s="1"/>
  <c r="H8" i="8"/>
  <c r="J8" i="8" s="1"/>
  <c r="G12" i="8"/>
  <c r="H15" i="8"/>
  <c r="J15" i="8" s="1"/>
  <c r="G11" i="8"/>
  <c r="K8" i="8" l="1"/>
  <c r="I11" i="8"/>
  <c r="I14" i="8"/>
  <c r="K9" i="8"/>
  <c r="K13" i="8"/>
  <c r="I12" i="8"/>
  <c r="K7" i="8"/>
  <c r="K10" i="8"/>
  <c r="I15" i="8"/>
  <c r="K11" i="8" l="1"/>
  <c r="K14" i="8"/>
  <c r="K15" i="8"/>
  <c r="K12" i="8"/>
  <c r="H42" i="4" l="1"/>
  <c r="G42" i="4"/>
  <c r="E42" i="4"/>
  <c r="F42" i="4"/>
  <c r="D42" i="4"/>
  <c r="K39" i="4"/>
  <c r="J39" i="4"/>
  <c r="J40" i="4" s="1"/>
  <c r="K36" i="4"/>
  <c r="L36" i="4"/>
  <c r="J36" i="4"/>
  <c r="J37" i="4" s="1"/>
  <c r="H36" i="4"/>
  <c r="I36" i="4"/>
  <c r="G36" i="4"/>
  <c r="J30" i="4"/>
  <c r="H30" i="4"/>
  <c r="I30" i="4"/>
  <c r="G30" i="4"/>
  <c r="E30" i="4"/>
  <c r="F30" i="4"/>
  <c r="D30" i="4"/>
  <c r="K24" i="4"/>
  <c r="L24" i="4"/>
  <c r="F24" i="4"/>
  <c r="D24" i="4"/>
  <c r="K18" i="4"/>
  <c r="L18" i="4"/>
  <c r="J18" i="4"/>
  <c r="H18" i="4"/>
  <c r="H14" i="4"/>
  <c r="I14" i="4"/>
  <c r="H10" i="4"/>
  <c r="I10" i="4"/>
  <c r="G10" i="4"/>
  <c r="G11" i="4" s="1"/>
  <c r="E10" i="4"/>
  <c r="F10" i="4"/>
  <c r="D10" i="4"/>
  <c r="D11" i="4" s="1"/>
  <c r="J17" i="4"/>
  <c r="K42" i="4" s="1"/>
  <c r="G17" i="4"/>
  <c r="I18" i="4" s="1"/>
  <c r="D17" i="4"/>
  <c r="F18" i="4" s="1"/>
  <c r="J13" i="4"/>
  <c r="L39" i="4" s="1"/>
  <c r="G13" i="4"/>
  <c r="G14" i="4" s="1"/>
  <c r="G15" i="4" s="1"/>
  <c r="D13" i="4"/>
  <c r="F14" i="4" s="1"/>
  <c r="J9" i="4"/>
  <c r="J24" i="4" s="1"/>
  <c r="G9" i="4"/>
  <c r="H24" i="4" s="1"/>
  <c r="D9" i="4"/>
  <c r="E36" i="4" s="1"/>
  <c r="J14" i="4" l="1"/>
  <c r="K14" i="4"/>
  <c r="J10" i="4"/>
  <c r="J11" i="4" s="1"/>
  <c r="D18" i="4"/>
  <c r="I27" i="4"/>
  <c r="L30" i="4"/>
  <c r="F39" i="4"/>
  <c r="I42" i="4"/>
  <c r="E27" i="4"/>
  <c r="D27" i="4"/>
  <c r="L14" i="4"/>
  <c r="G27" i="4"/>
  <c r="G28" i="4" s="1"/>
  <c r="D39" i="4"/>
  <c r="G24" i="4"/>
  <c r="G25" i="4" s="1"/>
  <c r="E39" i="4"/>
  <c r="K10" i="4"/>
  <c r="E18" i="4"/>
  <c r="I24" i="4"/>
  <c r="J27" i="4"/>
  <c r="D36" i="4"/>
  <c r="D37" i="4" s="1"/>
  <c r="G39" i="4"/>
  <c r="J42" i="4"/>
  <c r="F27" i="4"/>
  <c r="D28" i="4" s="1"/>
  <c r="K30" i="4"/>
  <c r="J31" i="4" s="1"/>
  <c r="D14" i="4"/>
  <c r="D15" i="4" s="1"/>
  <c r="G18" i="4"/>
  <c r="G19" i="4" s="1"/>
  <c r="L27" i="4"/>
  <c r="F36" i="4"/>
  <c r="I39" i="4"/>
  <c r="L42" i="4"/>
  <c r="E14" i="4"/>
  <c r="E24" i="4"/>
  <c r="D25" i="4" s="1"/>
  <c r="L10" i="4"/>
  <c r="H27" i="4"/>
  <c r="K27" i="4"/>
  <c r="H39" i="4"/>
  <c r="J25" i="4"/>
  <c r="G37" i="4"/>
  <c r="D19" i="4"/>
  <c r="J19" i="4"/>
  <c r="G31" i="4"/>
  <c r="D31" i="4"/>
  <c r="D43" i="4"/>
  <c r="G43" i="4"/>
  <c r="J43" i="4"/>
  <c r="D40" i="4" l="1"/>
  <c r="G40" i="4"/>
  <c r="J15" i="4"/>
  <c r="J28" i="4"/>
</calcChain>
</file>

<file path=xl/sharedStrings.xml><?xml version="1.0" encoding="utf-8"?>
<sst xmlns="http://schemas.openxmlformats.org/spreadsheetml/2006/main" count="181" uniqueCount="51">
  <si>
    <t>Fig. 3: Effect of catalytic domain mutant on antiviral activity of Ago2. (B)
infected with wt SFV at a MOI of 1 PFU/cell and relative virus RNA level was assessed at 24 h.p.i. by 
RT-qPCR</t>
  </si>
  <si>
    <t>Fig. 3: Effect of catalytic domain mutant on antiviral activity of Ago2. (C) infected with wt SFV at a MOI of 1 PFU/cell and virus titre was assessed at 24 h.p.i. by 
plaque assay. Bars show average ±SEM of three independent experiments performed in triplicate. 
Significance was determined by One way ANOVA. Here, ns: non-significant, *: p≤0.05, **: p≤0.01, ***: 
p≤0.001, ****: p≤0.0001.</t>
  </si>
  <si>
    <t xml:space="preserve">Fig. 4. Effect of the Ago2 catalytic tetrad on exo-siRNA pathway activity. </t>
  </si>
  <si>
    <t>AF525-V5-eGFP</t>
  </si>
  <si>
    <t>AF525-V5-Agowt</t>
  </si>
  <si>
    <t>AF525-V5-Ago2mut</t>
  </si>
  <si>
    <t>Hours</t>
  </si>
  <si>
    <t>Replicate 1</t>
  </si>
  <si>
    <t>Replicate 2</t>
  </si>
  <si>
    <t>Replicate 3</t>
  </si>
  <si>
    <t>Moi 0.1</t>
  </si>
  <si>
    <t>Moi 1</t>
  </si>
  <si>
    <t>Moi 10</t>
  </si>
  <si>
    <t>Average</t>
  </si>
  <si>
    <t>sample</t>
  </si>
  <si>
    <t>S7 CT</t>
  </si>
  <si>
    <t>SFV CT</t>
  </si>
  <si>
    <t>delta CT</t>
  </si>
  <si>
    <t>delta CT Mean</t>
  </si>
  <si>
    <t>delta Ct SD</t>
  </si>
  <si>
    <t>delta delta CT</t>
  </si>
  <si>
    <t>delta delta CT SD</t>
  </si>
  <si>
    <t>2^-delta delta CT</t>
  </si>
  <si>
    <t>delta CT = target (SFV) - reference gene (S7)</t>
  </si>
  <si>
    <t>delta delta CT = sample (e.g. wt) - control (eGFP) = delta CT wt - delta CT eGFP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</si>
  <si>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</si>
  <si>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Replicate</t>
  </si>
  <si>
    <t>Virus titre (pfu/mL)</t>
  </si>
  <si>
    <t>Average of Virus titre (pfu/mL)</t>
  </si>
  <si>
    <t>dseGFP</t>
  </si>
  <si>
    <t>dsFFLuc</t>
  </si>
  <si>
    <t>Normalised to Renilla</t>
  </si>
  <si>
    <t>Normalised to dseGFP</t>
  </si>
  <si>
    <t>AF525-V5-Ago2 wt</t>
  </si>
  <si>
    <t>AF525-V5-Ago2 mut</t>
  </si>
  <si>
    <t xml:space="preserve">Renilla </t>
  </si>
  <si>
    <t xml:space="preserve">FFLuc </t>
  </si>
  <si>
    <t>Fig 2B - Clone 1</t>
  </si>
  <si>
    <t>Fig 2C- Clone 2</t>
  </si>
  <si>
    <t>Sample</t>
  </si>
  <si>
    <t xml:space="preserve">AF525-V5-eGFP </t>
  </si>
  <si>
    <t>Normalised to eGFP</t>
  </si>
  <si>
    <t xml:space="preserve">AF525-V5-Ago2mut </t>
  </si>
  <si>
    <t xml:space="preserve">AF525-V5-Ago2wt </t>
  </si>
  <si>
    <t xml:space="preserve">Fig. 3: Effect of catalytic domain mutant on antiviral activity of Ago2. AF525 cells stably expressing eGFP (AF525-V5-eGFP; black), Ago2 (AF525-V5-Ago2; pink) and </t>
  </si>
  <si>
    <t>Ago2mut (AF525-V5-Ago2mut; teal) were (A) infected with SFV4(3H)-FFLuc at differing MOIs (0.1, 1, and 10 PFU/cell) and virus replication assessed 24 h post infection (h.p.i.) by measuring FFLuc activity in infected cell monolayers.</t>
  </si>
  <si>
    <t>Fig. 2. Growth curve and stability analysis of the AF525-V5-eGFP, AF525-V5-Ago2 and AF525- V5-Ago2mut cell lines. Mean and SD calculated using Prism.</t>
  </si>
  <si>
    <t>The highlighted data was used for one-way ANOVA anaysis.</t>
  </si>
  <si>
    <t>*****2^-delta delta CT was used for one-way ANOVA analysis.</t>
  </si>
  <si>
    <t>*****Average of virus titre was used for one-way ANOVA analysis.</t>
  </si>
  <si>
    <t>The highlighted data was used for two-way ANOVA anaysis.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</si>
</sst>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1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11"/>
      <color rgb="FFFF0000"/>
      <name val="Calibri"/>
      <family val="2"/>
    </font>
    <font>
      <sz val="11"/>
      <color rgb="FF0070C0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0" xfId="0" applyFont="1"/>
    <xf numFmtId="11" fontId="4" fillId="0" borderId="0" xfId="0" applyNumberFormat="1" applyFont="1"/>
    <xf numFmtId="0" fontId="7" fillId="0" borderId="0" xfId="0" applyFont="1" applyAlignment="1">
      <alignment horizontal="right" wrapText="1"/>
    </xf>
    <xf numFmtId="11" fontId="7" fillId="0" borderId="0" xfId="0" applyNumberFormat="1" applyFont="1"/>
    <xf numFmtId="0" fontId="0" fillId="0" borderId="0" xfId="0" applyAlignment="1">
      <alignment horizontal="left" wrapText="1"/>
    </xf>
    <xf numFmtId="0" fontId="9" fillId="0" borderId="0" xfId="0" applyFont="1"/>
    <xf numFmtId="0" fontId="6" fillId="0" borderId="0" xfId="0" applyFont="1" applyAlignment="1">
      <alignment horizontal="left"/>
    </xf>
    <xf numFmtId="11" fontId="0" fillId="0" borderId="0" xfId="0" applyNumberFormat="1" applyAlignment="1">
      <alignment horizontal="center" vertical="center"/>
    </xf>
    <xf numFmtId="0" fontId="7" fillId="0" borderId="0" xfId="0" applyFont="1"/>
    <xf numFmtId="0" fontId="4" fillId="0" borderId="0" xfId="0" applyFont="1" applyAlignment="1">
      <alignment horizontal="left" wrapText="1"/>
    </xf>
    <xf numFmtId="0" fontId="8" fillId="0" borderId="0" xfId="0" applyFont="1" applyAlignment="1">
      <alignment horizontal="left" wrapText="1"/>
    </xf>
    <xf numFmtId="11" fontId="0" fillId="0" borderId="0" xfId="0" applyNumberFormat="1" applyAlignment="1">
      <alignment horizontal="center"/>
    </xf>
    <xf numFmtId="0" fontId="10" fillId="0" borderId="0" xfId="0" applyFont="1"/>
    <xf numFmtId="0" fontId="0" fillId="0" borderId="1" xfId="0" applyBorder="1"/>
    <xf numFmtId="164" fontId="0" fillId="0" borderId="1" xfId="0" applyNumberFormat="1" applyBorder="1"/>
    <xf numFmtId="164" fontId="0" fillId="0" borderId="0" xfId="0" applyNumberFormat="1"/>
    <xf numFmtId="0" fontId="10" fillId="0" borderId="1" xfId="0" applyFont="1" applyBorder="1"/>
    <xf numFmtId="11" fontId="0" fillId="0" borderId="0" xfId="0" applyNumberFormat="1"/>
    <xf numFmtId="11" fontId="0" fillId="0" borderId="1" xfId="0" applyNumberFormat="1" applyBorder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0" fillId="0" borderId="8" xfId="0" applyBorder="1"/>
    <xf numFmtId="0" fontId="10" fillId="0" borderId="8" xfId="0" applyFont="1" applyBorder="1"/>
    <xf numFmtId="0" fontId="10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11" fontId="0" fillId="0" borderId="1" xfId="0" applyNumberFormat="1" applyBorder="1" applyAlignment="1">
      <alignment horizontal="center" vertical="center"/>
    </xf>
    <xf numFmtId="11" fontId="4" fillId="0" borderId="1" xfId="0" applyNumberFormat="1" applyFont="1" applyBorder="1"/>
    <xf numFmtId="0" fontId="6" fillId="0" borderId="1" xfId="0" applyFont="1" applyBorder="1" applyAlignment="1">
      <alignment horizontal="left" vertical="top" wrapText="1"/>
    </xf>
    <xf numFmtId="11" fontId="0" fillId="0" borderId="1" xfId="0" applyNumberForma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10" fillId="2" borderId="1" xfId="0" applyFont="1" applyFill="1" applyBorder="1"/>
    <xf numFmtId="164" fontId="0" fillId="2" borderId="1" xfId="0" applyNumberFormat="1" applyFill="1" applyBorder="1"/>
    <xf numFmtId="164" fontId="0" fillId="2" borderId="5" xfId="0" applyNumberFormat="1" applyFill="1" applyBorder="1"/>
    <xf numFmtId="164" fontId="0" fillId="2" borderId="3" xfId="0" applyNumberFormat="1" applyFill="1" applyBorder="1"/>
    <xf numFmtId="0" fontId="10" fillId="2" borderId="1" xfId="0" applyFont="1" applyFill="1" applyBorder="1" applyAlignment="1">
      <alignment horizontal="center" vertical="center" wrapText="1"/>
    </xf>
    <xf numFmtId="11" fontId="0" fillId="2" borderId="1" xfId="0" applyNumberFormat="1" applyFill="1" applyBorder="1"/>
    <xf numFmtId="11" fontId="1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1" fontId="4" fillId="2" borderId="6" xfId="0" applyNumberFormat="1" applyFont="1" applyFill="1" applyBorder="1" applyAlignment="1">
      <alignment horizontal="center"/>
    </xf>
    <xf numFmtId="11" fontId="4" fillId="2" borderId="7" xfId="0" applyNumberFormat="1" applyFont="1" applyFill="1" applyBorder="1" applyAlignment="1">
      <alignment horizontal="center"/>
    </xf>
    <xf numFmtId="11" fontId="4" fillId="2" borderId="8" xfId="0" applyNumberFormat="1" applyFont="1" applyFill="1" applyBorder="1" applyAlignment="1">
      <alignment horizontal="center"/>
    </xf>
    <xf numFmtId="11" fontId="4" fillId="0" borderId="6" xfId="0" applyNumberFormat="1" applyFont="1" applyBorder="1" applyAlignment="1">
      <alignment horizontal="center"/>
    </xf>
    <xf numFmtId="11" fontId="4" fillId="0" borderId="7" xfId="0" applyNumberFormat="1" applyFont="1" applyBorder="1" applyAlignment="1">
      <alignment horizontal="center"/>
    </xf>
    <xf numFmtId="11" fontId="4" fillId="0" borderId="8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11" fontId="0" fillId="2" borderId="1" xfId="0" applyNumberForma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CE598-4EC2-4938-ABE2-47444A720359}">
  <dimension ref="B4:K22"/>
  <sheetViews>
    <sheetView workbookViewId="0">
      <selection activeCell="J29" sqref="J29"/>
    </sheetView>
  </sheetViews>
  <sheetFormatPr defaultRowHeight="15" x14ac:dyDescent="0.25"/>
  <cols>
    <col min="3" max="3" width="11" customWidth="1"/>
    <col min="4" max="4" width="11.140625" customWidth="1"/>
    <col min="5" max="5" width="11" customWidth="1"/>
    <col min="6" max="6" width="11.28515625" customWidth="1"/>
    <col min="7" max="7" width="11" customWidth="1"/>
    <col min="8" max="8" width="11.28515625" customWidth="1"/>
    <col min="9" max="9" width="10.7109375" customWidth="1"/>
    <col min="10" max="10" width="10.5703125" customWidth="1"/>
    <col min="11" max="11" width="11.5703125" customWidth="1"/>
  </cols>
  <sheetData>
    <row r="4" spans="2:11" x14ac:dyDescent="0.25">
      <c r="B4" t="s">
        <v>46</v>
      </c>
    </row>
    <row r="6" spans="2:11" x14ac:dyDescent="0.25">
      <c r="B6" s="16" t="s">
        <v>37</v>
      </c>
    </row>
    <row r="7" spans="2:11" x14ac:dyDescent="0.25">
      <c r="B7" s="46" t="s">
        <v>6</v>
      </c>
      <c r="C7" s="45" t="s">
        <v>3</v>
      </c>
      <c r="D7" s="45"/>
      <c r="E7" s="45"/>
      <c r="F7" s="45" t="s">
        <v>4</v>
      </c>
      <c r="G7" s="45"/>
      <c r="H7" s="45"/>
      <c r="I7" s="45" t="s">
        <v>5</v>
      </c>
      <c r="J7" s="45"/>
      <c r="K7" s="45"/>
    </row>
    <row r="8" spans="2:11" x14ac:dyDescent="0.25">
      <c r="B8" s="47"/>
      <c r="C8" s="3" t="s">
        <v>7</v>
      </c>
      <c r="D8" s="3" t="s">
        <v>8</v>
      </c>
      <c r="E8" s="3" t="s">
        <v>9</v>
      </c>
      <c r="F8" s="3" t="s">
        <v>7</v>
      </c>
      <c r="G8" s="3" t="s">
        <v>8</v>
      </c>
      <c r="H8" s="3" t="s">
        <v>9</v>
      </c>
      <c r="I8" s="3" t="s">
        <v>7</v>
      </c>
      <c r="J8" s="3" t="s">
        <v>8</v>
      </c>
      <c r="K8" s="3" t="s">
        <v>9</v>
      </c>
    </row>
    <row r="9" spans="2:11" x14ac:dyDescent="0.25">
      <c r="B9" s="2">
        <v>0</v>
      </c>
      <c r="C9" s="44">
        <v>128000</v>
      </c>
      <c r="D9" s="44">
        <v>69700</v>
      </c>
      <c r="E9" s="44">
        <v>86400</v>
      </c>
      <c r="F9" s="44">
        <v>118000</v>
      </c>
      <c r="G9" s="44">
        <v>94800</v>
      </c>
      <c r="H9" s="44">
        <v>92000</v>
      </c>
      <c r="I9" s="44">
        <v>120000</v>
      </c>
      <c r="J9" s="44">
        <v>137000</v>
      </c>
      <c r="K9" s="44">
        <v>170000</v>
      </c>
    </row>
    <row r="10" spans="2:11" x14ac:dyDescent="0.25">
      <c r="B10" s="2">
        <v>24</v>
      </c>
      <c r="C10" s="44">
        <v>149000</v>
      </c>
      <c r="D10" s="44">
        <v>80800</v>
      </c>
      <c r="E10" s="44">
        <v>75200</v>
      </c>
      <c r="F10" s="44">
        <v>145000</v>
      </c>
      <c r="G10" s="44">
        <v>64100</v>
      </c>
      <c r="H10" s="44">
        <v>139000</v>
      </c>
      <c r="I10" s="44">
        <v>147000</v>
      </c>
      <c r="J10" s="44">
        <v>72500</v>
      </c>
      <c r="K10" s="44">
        <v>100000</v>
      </c>
    </row>
    <row r="11" spans="2:11" x14ac:dyDescent="0.25">
      <c r="B11" s="2">
        <v>48</v>
      </c>
      <c r="C11" s="44">
        <v>176000</v>
      </c>
      <c r="D11" s="44">
        <v>109000</v>
      </c>
      <c r="E11" s="44">
        <v>153000</v>
      </c>
      <c r="F11" s="44">
        <v>173000</v>
      </c>
      <c r="G11" s="44">
        <v>66900</v>
      </c>
      <c r="H11" s="44">
        <v>123000</v>
      </c>
      <c r="I11" s="44">
        <v>173000</v>
      </c>
      <c r="J11" s="44">
        <v>89200</v>
      </c>
      <c r="K11" s="44">
        <v>117000</v>
      </c>
    </row>
    <row r="12" spans="2:11" x14ac:dyDescent="0.25">
      <c r="B12" s="2">
        <v>72</v>
      </c>
      <c r="C12" s="44">
        <v>446000</v>
      </c>
      <c r="D12" s="44">
        <v>111000</v>
      </c>
      <c r="E12" s="44">
        <v>195000</v>
      </c>
      <c r="F12" s="44">
        <v>290000</v>
      </c>
      <c r="G12" s="44">
        <v>78000</v>
      </c>
      <c r="H12" s="44">
        <v>164000</v>
      </c>
      <c r="I12" s="44">
        <v>379000</v>
      </c>
      <c r="J12" s="44">
        <v>66900</v>
      </c>
      <c r="K12" s="44">
        <v>114000</v>
      </c>
    </row>
    <row r="13" spans="2:11" x14ac:dyDescent="0.25">
      <c r="B13" s="2">
        <v>96</v>
      </c>
      <c r="C13" s="44">
        <v>644000</v>
      </c>
      <c r="D13" s="44">
        <v>153000</v>
      </c>
      <c r="E13" s="44">
        <v>435000</v>
      </c>
      <c r="F13" s="44">
        <v>569000</v>
      </c>
      <c r="G13" s="44">
        <v>206000</v>
      </c>
      <c r="H13" s="44">
        <v>343000</v>
      </c>
      <c r="I13" s="44">
        <v>588000</v>
      </c>
      <c r="J13" s="44">
        <v>195000</v>
      </c>
      <c r="K13" s="44">
        <v>173000</v>
      </c>
    </row>
    <row r="15" spans="2:11" x14ac:dyDescent="0.25">
      <c r="B15" s="16" t="s">
        <v>38</v>
      </c>
    </row>
    <row r="16" spans="2:11" x14ac:dyDescent="0.25">
      <c r="B16" s="48" t="s">
        <v>6</v>
      </c>
      <c r="C16" s="45" t="s">
        <v>3</v>
      </c>
      <c r="D16" s="45"/>
      <c r="E16" s="45"/>
      <c r="F16" s="45" t="s">
        <v>4</v>
      </c>
      <c r="G16" s="45"/>
      <c r="H16" s="45"/>
      <c r="I16" s="45" t="s">
        <v>5</v>
      </c>
      <c r="J16" s="45"/>
      <c r="K16" s="45"/>
    </row>
    <row r="17" spans="2:11" x14ac:dyDescent="0.25">
      <c r="B17" s="48"/>
      <c r="C17" s="3" t="s">
        <v>7</v>
      </c>
      <c r="D17" s="3" t="s">
        <v>8</v>
      </c>
      <c r="E17" s="3" t="s">
        <v>9</v>
      </c>
      <c r="F17" s="3" t="s">
        <v>7</v>
      </c>
      <c r="G17" s="3" t="s">
        <v>8</v>
      </c>
      <c r="H17" s="3" t="s">
        <v>9</v>
      </c>
      <c r="I17" s="3" t="s">
        <v>7</v>
      </c>
      <c r="J17" s="3" t="s">
        <v>8</v>
      </c>
      <c r="K17" s="3" t="s">
        <v>9</v>
      </c>
    </row>
    <row r="18" spans="2:11" x14ac:dyDescent="0.25">
      <c r="B18" s="2">
        <v>0</v>
      </c>
      <c r="C18" s="44">
        <v>97500</v>
      </c>
      <c r="D18" s="44">
        <v>83600</v>
      </c>
      <c r="E18" s="44">
        <v>128000</v>
      </c>
      <c r="F18" s="44">
        <v>173000</v>
      </c>
      <c r="G18" s="44">
        <v>44600</v>
      </c>
      <c r="H18" s="44">
        <v>80800</v>
      </c>
      <c r="I18" s="44">
        <v>89200</v>
      </c>
      <c r="J18" s="44">
        <v>97500</v>
      </c>
      <c r="K18" s="44">
        <v>128000</v>
      </c>
    </row>
    <row r="19" spans="2:11" x14ac:dyDescent="0.25">
      <c r="B19" s="2">
        <v>24</v>
      </c>
      <c r="C19" s="44">
        <v>110000</v>
      </c>
      <c r="D19" s="44">
        <v>72500</v>
      </c>
      <c r="E19" s="44">
        <v>100000</v>
      </c>
      <c r="F19" s="44">
        <v>216000</v>
      </c>
      <c r="G19" s="44">
        <v>55700</v>
      </c>
      <c r="H19" s="44">
        <v>94800</v>
      </c>
      <c r="I19" s="44">
        <v>103000</v>
      </c>
      <c r="J19" s="44">
        <v>50200</v>
      </c>
      <c r="K19" s="44">
        <v>97500</v>
      </c>
    </row>
    <row r="20" spans="2:11" x14ac:dyDescent="0.25">
      <c r="B20" s="2">
        <v>48</v>
      </c>
      <c r="C20" s="44">
        <v>357000</v>
      </c>
      <c r="D20" s="44">
        <v>64100</v>
      </c>
      <c r="E20" s="44">
        <v>237000</v>
      </c>
      <c r="F20" s="44">
        <v>426000</v>
      </c>
      <c r="G20" s="44">
        <v>114000</v>
      </c>
      <c r="H20" s="44">
        <v>111000</v>
      </c>
      <c r="I20" s="44">
        <v>217000</v>
      </c>
      <c r="J20" s="44">
        <v>89200</v>
      </c>
      <c r="K20" s="44">
        <v>109000</v>
      </c>
    </row>
    <row r="21" spans="2:11" x14ac:dyDescent="0.25">
      <c r="B21" s="2">
        <v>72</v>
      </c>
      <c r="C21" s="44">
        <v>727000</v>
      </c>
      <c r="D21" s="44">
        <v>89200</v>
      </c>
      <c r="E21" s="44">
        <v>309000</v>
      </c>
      <c r="F21" s="44">
        <v>683000</v>
      </c>
      <c r="G21" s="44">
        <v>128000</v>
      </c>
      <c r="H21" s="44">
        <v>187000</v>
      </c>
      <c r="I21" s="44">
        <v>488000</v>
      </c>
      <c r="J21" s="44">
        <v>176000</v>
      </c>
      <c r="K21" s="44">
        <v>170000</v>
      </c>
    </row>
    <row r="22" spans="2:11" x14ac:dyDescent="0.25">
      <c r="B22" s="2">
        <v>96</v>
      </c>
      <c r="C22" s="44">
        <v>1040000</v>
      </c>
      <c r="D22" s="44">
        <v>156000</v>
      </c>
      <c r="E22" s="44">
        <v>555000</v>
      </c>
      <c r="F22" s="44">
        <v>1020000</v>
      </c>
      <c r="G22" s="44">
        <v>92000</v>
      </c>
      <c r="H22" s="44">
        <v>393000</v>
      </c>
      <c r="I22" s="44">
        <v>791000</v>
      </c>
      <c r="J22" s="44">
        <v>106000</v>
      </c>
      <c r="K22" s="44">
        <v>273000</v>
      </c>
    </row>
  </sheetData>
  <mergeCells count="8">
    <mergeCell ref="C7:E7"/>
    <mergeCell ref="F7:H7"/>
    <mergeCell ref="I7:K7"/>
    <mergeCell ref="B7:B8"/>
    <mergeCell ref="B16:B17"/>
    <mergeCell ref="C16:E16"/>
    <mergeCell ref="F16:H16"/>
    <mergeCell ref="I16:K1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87819-AB22-43A2-BFA6-1D3E7963D932}">
  <dimension ref="B4:O46"/>
  <sheetViews>
    <sheetView topLeftCell="A16" workbookViewId="0">
      <selection activeCell="Q21" sqref="Q21"/>
    </sheetView>
  </sheetViews>
  <sheetFormatPr defaultRowHeight="15" x14ac:dyDescent="0.25"/>
  <cols>
    <col min="2" max="2" width="11.5703125" customWidth="1"/>
    <col min="3" max="3" width="19" customWidth="1"/>
  </cols>
  <sheetData>
    <row r="4" spans="2:15" x14ac:dyDescent="0.25">
      <c r="B4" t="s">
        <v>44</v>
      </c>
    </row>
    <row r="5" spans="2:15" x14ac:dyDescent="0.25">
      <c r="B5" t="s">
        <v>45</v>
      </c>
    </row>
    <row r="7" spans="2:15" x14ac:dyDescent="0.25">
      <c r="B7" s="27" t="s">
        <v>26</v>
      </c>
      <c r="C7" s="36" t="s">
        <v>39</v>
      </c>
      <c r="D7" s="55" t="s">
        <v>10</v>
      </c>
      <c r="E7" s="56"/>
      <c r="F7" s="57"/>
      <c r="G7" s="55" t="s">
        <v>11</v>
      </c>
      <c r="H7" s="56"/>
      <c r="I7" s="57"/>
      <c r="J7" s="55" t="s">
        <v>12</v>
      </c>
      <c r="K7" s="56"/>
      <c r="L7" s="57"/>
      <c r="M7" s="10"/>
      <c r="N7" s="4"/>
      <c r="O7" s="4"/>
    </row>
    <row r="8" spans="2:15" x14ac:dyDescent="0.25">
      <c r="B8" s="58">
        <v>1</v>
      </c>
      <c r="C8" s="29" t="s">
        <v>3</v>
      </c>
      <c r="D8" s="30">
        <v>3577</v>
      </c>
      <c r="E8" s="30">
        <v>5715</v>
      </c>
      <c r="F8" s="30">
        <v>2180</v>
      </c>
      <c r="G8" s="30">
        <v>24000</v>
      </c>
      <c r="H8" s="30">
        <v>3683</v>
      </c>
      <c r="I8" s="30">
        <v>5617</v>
      </c>
      <c r="J8" s="30">
        <v>64610</v>
      </c>
      <c r="K8" s="30">
        <v>37640</v>
      </c>
      <c r="L8" s="30">
        <v>26990</v>
      </c>
      <c r="M8" s="11"/>
      <c r="N8" s="11"/>
      <c r="O8" s="11"/>
    </row>
    <row r="9" spans="2:15" x14ac:dyDescent="0.25">
      <c r="B9" s="58"/>
      <c r="C9" s="28" t="s">
        <v>13</v>
      </c>
      <c r="D9" s="52">
        <f>AVERAGE(D8:F8)</f>
        <v>3824</v>
      </c>
      <c r="E9" s="53"/>
      <c r="F9" s="54"/>
      <c r="G9" s="52">
        <f>AVERAGE(G8:I8)</f>
        <v>11100</v>
      </c>
      <c r="H9" s="53"/>
      <c r="I9" s="54"/>
      <c r="J9" s="52">
        <f>AVERAGE(J8:L8)</f>
        <v>43080</v>
      </c>
      <c r="K9" s="53"/>
      <c r="L9" s="54"/>
      <c r="M9" s="5"/>
      <c r="N9" s="4"/>
      <c r="O9" s="4"/>
    </row>
    <row r="10" spans="2:15" x14ac:dyDescent="0.25">
      <c r="B10" s="58"/>
      <c r="C10" s="28" t="s">
        <v>41</v>
      </c>
      <c r="D10" s="31">
        <f>D8/$D$9</f>
        <v>0.935407949790795</v>
      </c>
      <c r="E10" s="31">
        <f t="shared" ref="E10:F10" si="0">E8/$D$9</f>
        <v>1.4945083682008369</v>
      </c>
      <c r="F10" s="31">
        <f t="shared" si="0"/>
        <v>0.57008368200836823</v>
      </c>
      <c r="G10" s="31">
        <f>G8/$G$9</f>
        <v>2.1621621621621623</v>
      </c>
      <c r="H10" s="31">
        <f t="shared" ref="H10:I10" si="1">H8/$G$9</f>
        <v>0.3318018018018018</v>
      </c>
      <c r="I10" s="31">
        <f t="shared" si="1"/>
        <v>0.50603603603603609</v>
      </c>
      <c r="J10" s="31">
        <f>J8/$J$9</f>
        <v>1.4997678737233056</v>
      </c>
      <c r="K10" s="31">
        <f t="shared" ref="K10:L10" si="2">K8/$J$9</f>
        <v>0.87372330547818011</v>
      </c>
      <c r="L10" s="31">
        <f t="shared" si="2"/>
        <v>0.62650882079851444</v>
      </c>
      <c r="M10" s="5"/>
      <c r="N10" s="5"/>
      <c r="O10" s="5"/>
    </row>
    <row r="11" spans="2:15" x14ac:dyDescent="0.25">
      <c r="B11" s="58"/>
      <c r="C11" s="28" t="s">
        <v>13</v>
      </c>
      <c r="D11" s="49">
        <f>AVERAGE(D10:F10)</f>
        <v>1</v>
      </c>
      <c r="E11" s="50"/>
      <c r="F11" s="51"/>
      <c r="G11" s="49">
        <f>AVERAGE(G10:I10)</f>
        <v>1</v>
      </c>
      <c r="H11" s="50"/>
      <c r="I11" s="51"/>
      <c r="J11" s="49">
        <f>AVERAGE(J10:L10)</f>
        <v>1</v>
      </c>
      <c r="K11" s="50"/>
      <c r="L11" s="51"/>
      <c r="M11" s="5"/>
      <c r="N11" s="4"/>
      <c r="O11" s="4"/>
    </row>
    <row r="12" spans="2:15" x14ac:dyDescent="0.25">
      <c r="B12" s="58">
        <v>2</v>
      </c>
      <c r="C12" s="32" t="s">
        <v>40</v>
      </c>
      <c r="D12" s="30">
        <v>4846</v>
      </c>
      <c r="E12" s="30">
        <v>3555</v>
      </c>
      <c r="F12" s="30">
        <v>3865</v>
      </c>
      <c r="G12" s="30">
        <v>33680</v>
      </c>
      <c r="H12" s="30">
        <v>22100</v>
      </c>
      <c r="I12" s="30">
        <v>24640</v>
      </c>
      <c r="J12" s="30">
        <v>80720</v>
      </c>
      <c r="K12" s="30">
        <v>79070</v>
      </c>
      <c r="L12" s="30">
        <v>71530</v>
      </c>
      <c r="M12" s="11"/>
      <c r="N12" s="11"/>
      <c r="O12" s="11"/>
    </row>
    <row r="13" spans="2:15" x14ac:dyDescent="0.25">
      <c r="B13" s="58"/>
      <c r="C13" s="28" t="s">
        <v>13</v>
      </c>
      <c r="D13" s="52">
        <f>AVERAGE(D12:F12)</f>
        <v>4088.6666666666665</v>
      </c>
      <c r="E13" s="53"/>
      <c r="F13" s="54"/>
      <c r="G13" s="52">
        <f>AVERAGE(G12:I12)</f>
        <v>26806.666666666668</v>
      </c>
      <c r="H13" s="53"/>
      <c r="I13" s="54"/>
      <c r="J13" s="52">
        <f>AVERAGE(J12:L12)</f>
        <v>77106.666666666672</v>
      </c>
      <c r="K13" s="53"/>
      <c r="L13" s="54"/>
      <c r="M13" s="5"/>
      <c r="N13" s="4"/>
      <c r="O13" s="4"/>
    </row>
    <row r="14" spans="2:15" x14ac:dyDescent="0.25">
      <c r="B14" s="58"/>
      <c r="C14" s="28" t="s">
        <v>41</v>
      </c>
      <c r="D14" s="31">
        <f>D12/$D$13</f>
        <v>1.1852274580140225</v>
      </c>
      <c r="E14" s="31">
        <f t="shared" ref="E14:F14" si="3">E12/$D$13</f>
        <v>0.8694766019892386</v>
      </c>
      <c r="F14" s="31">
        <f t="shared" si="3"/>
        <v>0.945295939996739</v>
      </c>
      <c r="G14" s="31">
        <f>G12/$G$13</f>
        <v>1.2564038796319323</v>
      </c>
      <c r="H14" s="31">
        <f t="shared" ref="H14:I14" si="4">H12/$G$13</f>
        <v>0.82442178562546631</v>
      </c>
      <c r="I14" s="31">
        <f t="shared" si="4"/>
        <v>0.91917433474260135</v>
      </c>
      <c r="J14" s="31">
        <f>J12/$J$13</f>
        <v>1.0468614905758256</v>
      </c>
      <c r="K14" s="31">
        <f t="shared" ref="K14:L14" si="5">K12/$J$13</f>
        <v>1.0254625626837282</v>
      </c>
      <c r="L14" s="31">
        <f t="shared" si="5"/>
        <v>0.92767594674044607</v>
      </c>
      <c r="M14" s="5"/>
      <c r="N14" s="5"/>
      <c r="O14" s="5"/>
    </row>
    <row r="15" spans="2:15" x14ac:dyDescent="0.25">
      <c r="B15" s="58"/>
      <c r="C15" s="28" t="s">
        <v>13</v>
      </c>
      <c r="D15" s="49">
        <f>AVERAGE(D14:F14)</f>
        <v>1</v>
      </c>
      <c r="E15" s="50"/>
      <c r="F15" s="51"/>
      <c r="G15" s="49">
        <f>AVERAGE(G14:I14)</f>
        <v>1</v>
      </c>
      <c r="H15" s="50"/>
      <c r="I15" s="51"/>
      <c r="J15" s="49">
        <f>AVERAGE(J14:L14)</f>
        <v>1</v>
      </c>
      <c r="K15" s="50"/>
      <c r="L15" s="51"/>
      <c r="M15" s="5"/>
      <c r="N15" s="4"/>
      <c r="O15" s="4"/>
    </row>
    <row r="16" spans="2:15" x14ac:dyDescent="0.25">
      <c r="B16" s="58">
        <v>3</v>
      </c>
      <c r="C16" s="32" t="s">
        <v>40</v>
      </c>
      <c r="D16" s="30">
        <v>5311</v>
      </c>
      <c r="E16" s="30">
        <v>6033</v>
      </c>
      <c r="F16" s="30">
        <v>5212</v>
      </c>
      <c r="G16" s="30">
        <v>38190</v>
      </c>
      <c r="H16" s="30">
        <v>27170</v>
      </c>
      <c r="I16" s="30">
        <v>30380</v>
      </c>
      <c r="J16" s="30">
        <v>174300</v>
      </c>
      <c r="K16" s="30">
        <v>122400</v>
      </c>
      <c r="L16" s="30">
        <v>111900</v>
      </c>
      <c r="M16" s="11"/>
      <c r="N16" s="11"/>
      <c r="O16" s="11"/>
    </row>
    <row r="17" spans="2:15" x14ac:dyDescent="0.25">
      <c r="B17" s="58"/>
      <c r="C17" s="28" t="s">
        <v>13</v>
      </c>
      <c r="D17" s="52">
        <f>AVERAGE(D16:F16)</f>
        <v>5518.666666666667</v>
      </c>
      <c r="E17" s="53"/>
      <c r="F17" s="54"/>
      <c r="G17" s="52">
        <f>AVERAGE(G16:I16)</f>
        <v>31913.333333333332</v>
      </c>
      <c r="H17" s="53"/>
      <c r="I17" s="54"/>
      <c r="J17" s="52">
        <f>AVERAGE(J16:L16)</f>
        <v>136200</v>
      </c>
      <c r="K17" s="53"/>
      <c r="L17" s="54"/>
      <c r="M17" s="5"/>
      <c r="N17" s="4"/>
      <c r="O17" s="4"/>
    </row>
    <row r="18" spans="2:15" x14ac:dyDescent="0.25">
      <c r="B18" s="58"/>
      <c r="C18" s="28" t="s">
        <v>41</v>
      </c>
      <c r="D18" s="31">
        <f>D16/$D$17</f>
        <v>0.9623701377144237</v>
      </c>
      <c r="E18" s="31">
        <f t="shared" ref="E18:F18" si="6">E16/$D$17</f>
        <v>1.0931988402995891</v>
      </c>
      <c r="F18" s="31">
        <f t="shared" si="6"/>
        <v>0.94443102198598694</v>
      </c>
      <c r="G18" s="31">
        <f>G16/$G$17</f>
        <v>1.1966785042824317</v>
      </c>
      <c r="H18" s="31">
        <f t="shared" ref="H18:I18" si="7">H16/$G$17</f>
        <v>0.85136828911635687</v>
      </c>
      <c r="I18" s="31">
        <f t="shared" si="7"/>
        <v>0.95195320660121163</v>
      </c>
      <c r="J18" s="31">
        <f>J16/$J$17</f>
        <v>1.2797356828193833</v>
      </c>
      <c r="K18" s="31">
        <f t="shared" ref="K18:L18" si="8">K16/$J$17</f>
        <v>0.89867841409691629</v>
      </c>
      <c r="L18" s="31">
        <f t="shared" si="8"/>
        <v>0.82158590308370039</v>
      </c>
      <c r="M18" s="5"/>
      <c r="N18" s="5"/>
      <c r="O18" s="5"/>
    </row>
    <row r="19" spans="2:15" x14ac:dyDescent="0.25">
      <c r="B19" s="58"/>
      <c r="C19" s="28" t="s">
        <v>13</v>
      </c>
      <c r="D19" s="49">
        <f>AVERAGE(D18:F18)</f>
        <v>1</v>
      </c>
      <c r="E19" s="50"/>
      <c r="F19" s="51"/>
      <c r="G19" s="49">
        <f>AVERAGE(G18:I18)</f>
        <v>1.0000000000000002</v>
      </c>
      <c r="H19" s="50"/>
      <c r="I19" s="51"/>
      <c r="J19" s="49">
        <f>AVERAGE(J18:L18)</f>
        <v>1</v>
      </c>
      <c r="K19" s="50"/>
      <c r="L19" s="51"/>
      <c r="M19" s="5"/>
      <c r="N19" s="4"/>
      <c r="O19" s="4"/>
    </row>
    <row r="20" spans="2:15" x14ac:dyDescent="0.25">
      <c r="C20" s="6"/>
      <c r="D20" s="7"/>
      <c r="E20" s="12"/>
      <c r="F20" s="12"/>
      <c r="G20" s="7"/>
      <c r="H20" s="7"/>
      <c r="I20" s="12"/>
      <c r="J20" s="7"/>
      <c r="K20" s="12"/>
      <c r="L20" s="7"/>
      <c r="M20" s="7"/>
      <c r="N20" s="4"/>
      <c r="O20" s="4"/>
    </row>
    <row r="21" spans="2:15" x14ac:dyDescent="0.25">
      <c r="C21" s="8"/>
      <c r="D21" s="13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2:15" x14ac:dyDescent="0.25">
      <c r="B22" s="23" t="s">
        <v>26</v>
      </c>
      <c r="C22" s="36" t="s">
        <v>39</v>
      </c>
      <c r="D22" s="55" t="s">
        <v>10</v>
      </c>
      <c r="E22" s="56"/>
      <c r="F22" s="57"/>
      <c r="G22" s="55" t="s">
        <v>11</v>
      </c>
      <c r="H22" s="56"/>
      <c r="I22" s="57"/>
      <c r="J22" s="55" t="s">
        <v>12</v>
      </c>
      <c r="K22" s="56"/>
      <c r="L22" s="57"/>
      <c r="M22" s="10"/>
      <c r="N22" s="4"/>
      <c r="O22" s="4"/>
    </row>
    <row r="23" spans="2:15" x14ac:dyDescent="0.25">
      <c r="B23" s="58">
        <v>1</v>
      </c>
      <c r="C23" s="32" t="s">
        <v>43</v>
      </c>
      <c r="D23" s="30">
        <v>1164</v>
      </c>
      <c r="E23" s="30">
        <v>292</v>
      </c>
      <c r="F23" s="30">
        <v>310</v>
      </c>
      <c r="G23" s="30">
        <v>5943</v>
      </c>
      <c r="H23" s="30">
        <v>2414</v>
      </c>
      <c r="I23" s="30">
        <v>2728</v>
      </c>
      <c r="J23" s="30">
        <v>7990</v>
      </c>
      <c r="K23" s="30">
        <v>5189</v>
      </c>
      <c r="L23" s="30">
        <v>6159</v>
      </c>
      <c r="M23" s="11"/>
      <c r="N23" s="11"/>
      <c r="O23" s="11"/>
    </row>
    <row r="24" spans="2:15" x14ac:dyDescent="0.25">
      <c r="B24" s="58"/>
      <c r="C24" s="28" t="s">
        <v>41</v>
      </c>
      <c r="D24" s="31">
        <f>D23/$D$9</f>
        <v>0.30439330543933052</v>
      </c>
      <c r="E24" s="31">
        <f t="shared" ref="E24:F24" si="9">E23/$D$9</f>
        <v>7.6359832635983269E-2</v>
      </c>
      <c r="F24" s="31">
        <f t="shared" si="9"/>
        <v>8.1066945606694557E-2</v>
      </c>
      <c r="G24" s="31">
        <f>G23/$G$9</f>
        <v>0.53540540540540538</v>
      </c>
      <c r="H24" s="31">
        <f t="shared" ref="H24:I24" si="10">H23/$G$9</f>
        <v>0.21747747747747748</v>
      </c>
      <c r="I24" s="31">
        <f t="shared" si="10"/>
        <v>0.24576576576576575</v>
      </c>
      <c r="J24" s="31">
        <f>J23/$J$9</f>
        <v>0.18546889507892295</v>
      </c>
      <c r="K24" s="31">
        <f t="shared" ref="K24:L24" si="11">K23/$J$9</f>
        <v>0.12045032497678737</v>
      </c>
      <c r="L24" s="31">
        <f t="shared" si="11"/>
        <v>0.14296657381615599</v>
      </c>
      <c r="M24" s="5"/>
      <c r="N24" s="5"/>
      <c r="O24" s="5"/>
    </row>
    <row r="25" spans="2:15" x14ac:dyDescent="0.25">
      <c r="B25" s="58"/>
      <c r="C25" s="28" t="s">
        <v>13</v>
      </c>
      <c r="D25" s="49">
        <f>AVERAGE(D24:F24)</f>
        <v>0.15394002789400277</v>
      </c>
      <c r="E25" s="50"/>
      <c r="F25" s="51"/>
      <c r="G25" s="49">
        <f>AVERAGE(G24:I24)</f>
        <v>0.33288288288288287</v>
      </c>
      <c r="H25" s="50"/>
      <c r="I25" s="51"/>
      <c r="J25" s="49">
        <f>AVERAGE(J24:L24)</f>
        <v>0.14962859795728878</v>
      </c>
      <c r="K25" s="50"/>
      <c r="L25" s="51"/>
      <c r="M25" s="5"/>
      <c r="N25" s="4"/>
      <c r="O25" s="4"/>
    </row>
    <row r="26" spans="2:15" x14ac:dyDescent="0.25">
      <c r="B26" s="58">
        <v>2</v>
      </c>
      <c r="C26" s="32" t="s">
        <v>43</v>
      </c>
      <c r="D26" s="30">
        <v>1554</v>
      </c>
      <c r="E26" s="30">
        <v>820</v>
      </c>
      <c r="F26" s="30">
        <v>1010</v>
      </c>
      <c r="G26" s="30">
        <v>12090</v>
      </c>
      <c r="H26" s="30">
        <v>10380</v>
      </c>
      <c r="I26" s="30">
        <v>10750</v>
      </c>
      <c r="J26" s="30">
        <v>31280</v>
      </c>
      <c r="K26" s="30">
        <v>24820</v>
      </c>
      <c r="L26" s="30">
        <v>26680</v>
      </c>
      <c r="M26" s="11"/>
      <c r="N26" s="11"/>
      <c r="O26" s="11"/>
    </row>
    <row r="27" spans="2:15" x14ac:dyDescent="0.25">
      <c r="B27" s="58"/>
      <c r="C27" s="28" t="s">
        <v>41</v>
      </c>
      <c r="D27" s="31">
        <f>D26/$D$13</f>
        <v>0.38007500407630851</v>
      </c>
      <c r="E27" s="31">
        <f t="shared" ref="E27:F27" si="12">E26/$D$13</f>
        <v>0.20055437795532366</v>
      </c>
      <c r="F27" s="31">
        <f t="shared" si="12"/>
        <v>0.24702429479863036</v>
      </c>
      <c r="G27" s="31">
        <f>G26/$G$13</f>
        <v>0.45100721213628447</v>
      </c>
      <c r="H27" s="31">
        <f t="shared" ref="H27:I27" si="13">H26/$G$13</f>
        <v>0.3872171101715991</v>
      </c>
      <c r="I27" s="31">
        <f t="shared" si="13"/>
        <v>0.40101964685401642</v>
      </c>
      <c r="J27" s="31">
        <f>J26/$J$13</f>
        <v>0.40567179664533976</v>
      </c>
      <c r="K27" s="31">
        <f t="shared" ref="K27:L27" si="14">K26/$J$13</f>
        <v>0.32189175168597611</v>
      </c>
      <c r="L27" s="31">
        <f t="shared" si="14"/>
        <v>0.34601417949161334</v>
      </c>
      <c r="M27" s="5"/>
      <c r="N27" s="5"/>
      <c r="O27" s="5"/>
    </row>
    <row r="28" spans="2:15" x14ac:dyDescent="0.25">
      <c r="B28" s="58"/>
      <c r="C28" s="28" t="s">
        <v>13</v>
      </c>
      <c r="D28" s="49">
        <f>AVERAGE(D27:F27)</f>
        <v>0.27588455894342084</v>
      </c>
      <c r="E28" s="50"/>
      <c r="F28" s="51"/>
      <c r="G28" s="49">
        <f>AVERAGE(G27:I27)</f>
        <v>0.41308132305396666</v>
      </c>
      <c r="H28" s="50"/>
      <c r="I28" s="51"/>
      <c r="J28" s="49">
        <f>AVERAGE(J27:L27)</f>
        <v>0.35785924260764307</v>
      </c>
      <c r="K28" s="50"/>
      <c r="L28" s="51"/>
      <c r="M28" s="5"/>
      <c r="N28" s="4"/>
      <c r="O28" s="4"/>
    </row>
    <row r="29" spans="2:15" x14ac:dyDescent="0.25">
      <c r="B29" s="58">
        <v>3</v>
      </c>
      <c r="C29" s="32" t="s">
        <v>43</v>
      </c>
      <c r="D29" s="30">
        <v>2330</v>
      </c>
      <c r="E29" s="30">
        <v>1941</v>
      </c>
      <c r="F29" s="30">
        <v>1977</v>
      </c>
      <c r="G29" s="30">
        <v>13900</v>
      </c>
      <c r="H29" s="30">
        <v>12740</v>
      </c>
      <c r="I29" s="30">
        <v>13210</v>
      </c>
      <c r="J29" s="30">
        <v>43310</v>
      </c>
      <c r="K29" s="30">
        <v>38610</v>
      </c>
      <c r="L29" s="30">
        <v>41020</v>
      </c>
      <c r="M29" s="11"/>
      <c r="N29" s="11"/>
      <c r="O29" s="11"/>
    </row>
    <row r="30" spans="2:15" x14ac:dyDescent="0.25">
      <c r="B30" s="58"/>
      <c r="C30" s="28" t="s">
        <v>41</v>
      </c>
      <c r="D30" s="31">
        <f>D29/$D$17</f>
        <v>0.42220343078038169</v>
      </c>
      <c r="E30" s="31">
        <f t="shared" ref="E30:F30" si="15">E29/$D$17</f>
        <v>0.35171539019086734</v>
      </c>
      <c r="F30" s="31">
        <f t="shared" si="15"/>
        <v>0.35823870500120802</v>
      </c>
      <c r="G30" s="31">
        <f>G29/$G$17</f>
        <v>0.4355546271151034</v>
      </c>
      <c r="H30" s="31">
        <f t="shared" ref="H30:I30" si="16">H29/$G$17</f>
        <v>0.39920618341341135</v>
      </c>
      <c r="I30" s="31">
        <f t="shared" si="16"/>
        <v>0.41393357008564863</v>
      </c>
      <c r="J30" s="31">
        <f>J29/$J$17</f>
        <v>0.31798825256975038</v>
      </c>
      <c r="K30" s="31">
        <f t="shared" ref="K30:L30" si="17">K29/$J$17</f>
        <v>0.28348017621145377</v>
      </c>
      <c r="L30" s="31">
        <f t="shared" si="17"/>
        <v>0.30117474302496328</v>
      </c>
      <c r="M30" s="5"/>
      <c r="N30" s="5"/>
      <c r="O30" s="5"/>
    </row>
    <row r="31" spans="2:15" x14ac:dyDescent="0.25">
      <c r="B31" s="58"/>
      <c r="C31" s="28" t="s">
        <v>13</v>
      </c>
      <c r="D31" s="49">
        <f>AVERAGE(D30:F30)</f>
        <v>0.37738584199081898</v>
      </c>
      <c r="E31" s="50"/>
      <c r="F31" s="51"/>
      <c r="G31" s="49">
        <f>AVERAGE(G30:I30)</f>
        <v>0.41623146020472107</v>
      </c>
      <c r="H31" s="50"/>
      <c r="I31" s="51"/>
      <c r="J31" s="49">
        <f>AVERAGE(J30:L30)</f>
        <v>0.3008810572687225</v>
      </c>
      <c r="K31" s="50"/>
      <c r="L31" s="51"/>
      <c r="M31" s="5"/>
      <c r="N31" s="4"/>
      <c r="O31" s="4"/>
    </row>
    <row r="32" spans="2:15" x14ac:dyDescent="0.25">
      <c r="C32" s="6"/>
      <c r="D32" s="7"/>
      <c r="E32" s="12"/>
      <c r="F32" s="12"/>
      <c r="G32" s="7"/>
      <c r="H32" s="7"/>
      <c r="I32" s="12"/>
      <c r="J32" s="7"/>
      <c r="K32" s="12"/>
      <c r="L32" s="7"/>
      <c r="M32" s="7"/>
      <c r="N32" s="4"/>
      <c r="O32" s="4"/>
    </row>
    <row r="33" spans="2:15" x14ac:dyDescent="0.25">
      <c r="C33" s="8"/>
      <c r="D33" s="14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2:15" x14ac:dyDescent="0.25">
      <c r="B34" s="23" t="s">
        <v>26</v>
      </c>
      <c r="C34" s="36" t="s">
        <v>39</v>
      </c>
      <c r="D34" s="55" t="s">
        <v>10</v>
      </c>
      <c r="E34" s="56"/>
      <c r="F34" s="57"/>
      <c r="G34" s="55" t="s">
        <v>11</v>
      </c>
      <c r="H34" s="56"/>
      <c r="I34" s="57"/>
      <c r="J34" s="55" t="s">
        <v>12</v>
      </c>
      <c r="K34" s="56"/>
      <c r="L34" s="57"/>
      <c r="M34" s="10"/>
      <c r="N34" s="4"/>
      <c r="O34" s="4"/>
    </row>
    <row r="35" spans="2:15" ht="14.25" customHeight="1" x14ac:dyDescent="0.25">
      <c r="B35" s="58">
        <v>1</v>
      </c>
      <c r="C35" s="34" t="s">
        <v>42</v>
      </c>
      <c r="D35" s="33">
        <v>5191</v>
      </c>
      <c r="E35" s="33">
        <v>7413</v>
      </c>
      <c r="F35" s="33">
        <v>6125</v>
      </c>
      <c r="G35" s="33">
        <v>26490</v>
      </c>
      <c r="H35" s="33">
        <v>24260</v>
      </c>
      <c r="I35" s="33">
        <v>26440</v>
      </c>
      <c r="J35" s="33">
        <v>59780</v>
      </c>
      <c r="K35" s="33">
        <v>62810</v>
      </c>
      <c r="L35" s="33">
        <v>61250</v>
      </c>
      <c r="M35" s="15"/>
      <c r="N35" s="15"/>
      <c r="O35" s="15"/>
    </row>
    <row r="36" spans="2:15" x14ac:dyDescent="0.25">
      <c r="B36" s="58"/>
      <c r="C36" s="28" t="s">
        <v>41</v>
      </c>
      <c r="D36" s="31">
        <f>D35/$D$9</f>
        <v>1.3574790794979079</v>
      </c>
      <c r="E36" s="31">
        <f t="shared" ref="E36:F36" si="18">E35/$D$9</f>
        <v>1.9385460251046025</v>
      </c>
      <c r="F36" s="31">
        <f t="shared" si="18"/>
        <v>1.6017259414225942</v>
      </c>
      <c r="G36" s="31">
        <f>G35/$G$9</f>
        <v>2.3864864864864863</v>
      </c>
      <c r="H36" s="31">
        <f t="shared" ref="H36:I36" si="19">H35/$G$9</f>
        <v>2.1855855855855855</v>
      </c>
      <c r="I36" s="31">
        <f t="shared" si="19"/>
        <v>2.3819819819819821</v>
      </c>
      <c r="J36" s="31">
        <f>J35/$J$9</f>
        <v>1.3876508820798514</v>
      </c>
      <c r="K36" s="31">
        <f t="shared" ref="K36:L36" si="20">K35/$J$9</f>
        <v>1.4579851439182916</v>
      </c>
      <c r="L36" s="31">
        <f t="shared" si="20"/>
        <v>1.4217734447539461</v>
      </c>
      <c r="M36" s="5"/>
      <c r="N36" s="5"/>
      <c r="O36" s="5"/>
    </row>
    <row r="37" spans="2:15" x14ac:dyDescent="0.25">
      <c r="B37" s="58"/>
      <c r="C37" s="28" t="s">
        <v>13</v>
      </c>
      <c r="D37" s="49">
        <f>AVERAGE(D36:F36)</f>
        <v>1.6325836820083683</v>
      </c>
      <c r="E37" s="50"/>
      <c r="F37" s="51"/>
      <c r="G37" s="49">
        <f>AVERAGE(G36:I36)</f>
        <v>2.3180180180180177</v>
      </c>
      <c r="H37" s="50"/>
      <c r="I37" s="51"/>
      <c r="J37" s="49">
        <f>AVERAGE(J36:L36)</f>
        <v>1.4224698235840296</v>
      </c>
      <c r="K37" s="50"/>
      <c r="L37" s="51"/>
      <c r="M37" s="5"/>
      <c r="N37" s="4"/>
      <c r="O37" s="4"/>
    </row>
    <row r="38" spans="2:15" ht="15" customHeight="1" x14ac:dyDescent="0.25">
      <c r="B38" s="58">
        <v>2</v>
      </c>
      <c r="C38" s="35" t="s">
        <v>42</v>
      </c>
      <c r="D38" s="33">
        <v>5094</v>
      </c>
      <c r="E38" s="33">
        <v>4641</v>
      </c>
      <c r="F38" s="33">
        <v>3774</v>
      </c>
      <c r="G38" s="33">
        <v>47390</v>
      </c>
      <c r="H38" s="33">
        <v>30220</v>
      </c>
      <c r="I38" s="33">
        <v>17810</v>
      </c>
      <c r="J38" s="33">
        <v>110000</v>
      </c>
      <c r="K38" s="33">
        <v>48470</v>
      </c>
      <c r="L38" s="33">
        <v>61970</v>
      </c>
      <c r="M38" s="15"/>
      <c r="N38" s="15"/>
      <c r="O38" s="15"/>
    </row>
    <row r="39" spans="2:15" x14ac:dyDescent="0.25">
      <c r="B39" s="58"/>
      <c r="C39" s="28" t="s">
        <v>41</v>
      </c>
      <c r="D39" s="31">
        <f>D38/$D$13</f>
        <v>1.2458829284200228</v>
      </c>
      <c r="E39" s="31">
        <f t="shared" ref="E39:F39" si="21">E38/$D$13</f>
        <v>1.1350888635251917</v>
      </c>
      <c r="F39" s="31">
        <f t="shared" si="21"/>
        <v>0.92303929561389209</v>
      </c>
      <c r="G39" s="31">
        <f>G38/$G$13</f>
        <v>1.7678438199452871</v>
      </c>
      <c r="H39" s="31">
        <f t="shared" ref="H39:I39" si="22">H38/$G$13</f>
        <v>1.1273315095747325</v>
      </c>
      <c r="I39" s="31">
        <f t="shared" si="22"/>
        <v>0.6643869684158169</v>
      </c>
      <c r="J39" s="31">
        <f>J38/$J$13</f>
        <v>1.4265951928065017</v>
      </c>
      <c r="K39" s="31">
        <f t="shared" ref="K39:L39" si="23">K38/$J$13</f>
        <v>0.62860971813937394</v>
      </c>
      <c r="L39" s="31">
        <f t="shared" si="23"/>
        <v>0.80369185543835375</v>
      </c>
      <c r="M39" s="5"/>
      <c r="N39" s="5"/>
      <c r="O39" s="5"/>
    </row>
    <row r="40" spans="2:15" x14ac:dyDescent="0.25">
      <c r="B40" s="58"/>
      <c r="C40" s="28" t="s">
        <v>13</v>
      </c>
      <c r="D40" s="49">
        <f>AVERAGE(D39:F39)</f>
        <v>1.1013370291863689</v>
      </c>
      <c r="E40" s="50"/>
      <c r="F40" s="51"/>
      <c r="G40" s="49">
        <f>AVERAGE(G39:I39)</f>
        <v>1.1865207659786121</v>
      </c>
      <c r="H40" s="50"/>
      <c r="I40" s="51"/>
      <c r="J40" s="49">
        <f>AVERAGE(J39:L39)</f>
        <v>0.95296558879474313</v>
      </c>
      <c r="K40" s="50"/>
      <c r="L40" s="51"/>
      <c r="M40" s="5"/>
      <c r="N40" s="4"/>
      <c r="O40" s="4"/>
    </row>
    <row r="41" spans="2:15" ht="13.5" customHeight="1" x14ac:dyDescent="0.25">
      <c r="B41" s="58">
        <v>3</v>
      </c>
      <c r="C41" s="34" t="s">
        <v>42</v>
      </c>
      <c r="D41" s="33">
        <v>7238</v>
      </c>
      <c r="E41" s="33">
        <v>5652</v>
      </c>
      <c r="F41" s="33">
        <v>7308</v>
      </c>
      <c r="G41" s="33">
        <v>44980</v>
      </c>
      <c r="H41" s="33">
        <v>29630</v>
      </c>
      <c r="I41" s="33">
        <v>25320</v>
      </c>
      <c r="J41" s="33">
        <v>140100</v>
      </c>
      <c r="K41" s="33">
        <v>118800</v>
      </c>
      <c r="L41" s="33">
        <v>94150</v>
      </c>
      <c r="M41" s="15"/>
      <c r="N41" s="15"/>
      <c r="O41" s="15"/>
    </row>
    <row r="42" spans="2:15" x14ac:dyDescent="0.25">
      <c r="B42" s="58"/>
      <c r="C42" s="28" t="s">
        <v>41</v>
      </c>
      <c r="D42" s="31">
        <f>D41/$D$17</f>
        <v>1.3115486832568253</v>
      </c>
      <c r="E42" s="31">
        <f t="shared" ref="E42:F42" si="24">E41/$D$17</f>
        <v>1.0241604252234839</v>
      </c>
      <c r="F42" s="31">
        <f t="shared" si="24"/>
        <v>1.3242329064991543</v>
      </c>
      <c r="G42" s="31">
        <f>G41/$G$17</f>
        <v>1.4094422393983705</v>
      </c>
      <c r="H42" s="31">
        <f t="shared" ref="H42:I42" si="25">H41/$G$17</f>
        <v>0.92845205765615213</v>
      </c>
      <c r="I42" s="31">
        <f t="shared" si="25"/>
        <v>0.79339878838520994</v>
      </c>
      <c r="J42" s="31">
        <f>J41/$J$17</f>
        <v>1.0286343612334801</v>
      </c>
      <c r="K42" s="31">
        <f t="shared" ref="K42:L42" si="26">K41/$J$17</f>
        <v>0.8722466960352423</v>
      </c>
      <c r="L42" s="31">
        <f t="shared" si="26"/>
        <v>0.69126284875183552</v>
      </c>
      <c r="M42" s="5"/>
      <c r="N42" s="5"/>
      <c r="O42" s="5"/>
    </row>
    <row r="43" spans="2:15" x14ac:dyDescent="0.25">
      <c r="B43" s="58"/>
      <c r="C43" s="28" t="s">
        <v>13</v>
      </c>
      <c r="D43" s="49">
        <f>AVERAGE(D42:F42)</f>
        <v>1.2199806716598212</v>
      </c>
      <c r="E43" s="50"/>
      <c r="F43" s="51"/>
      <c r="G43" s="49">
        <f>AVERAGE(G42:I42)</f>
        <v>1.0437643618132442</v>
      </c>
      <c r="H43" s="50"/>
      <c r="I43" s="51"/>
      <c r="J43" s="49">
        <f>AVERAGE(J42:L42)</f>
        <v>0.8640479686735193</v>
      </c>
      <c r="K43" s="50"/>
      <c r="L43" s="51"/>
      <c r="M43" s="5"/>
      <c r="N43" s="4"/>
      <c r="O43" s="4"/>
    </row>
    <row r="44" spans="2:15" x14ac:dyDescent="0.25">
      <c r="C44" s="6"/>
      <c r="D44" s="7"/>
      <c r="E44" s="12"/>
      <c r="F44" s="12"/>
      <c r="G44" s="7"/>
      <c r="H44" s="7"/>
      <c r="I44" s="12"/>
      <c r="J44" s="7"/>
      <c r="K44" s="12"/>
      <c r="L44" s="7"/>
      <c r="M44" s="7"/>
      <c r="N44" s="4"/>
      <c r="O44" s="4"/>
    </row>
    <row r="46" spans="2:15" x14ac:dyDescent="0.25">
      <c r="C46" s="16" t="s">
        <v>47</v>
      </c>
    </row>
  </sheetData>
  <mergeCells count="54">
    <mergeCell ref="D7:F7"/>
    <mergeCell ref="G7:I7"/>
    <mergeCell ref="J7:L7"/>
    <mergeCell ref="B8:B11"/>
    <mergeCell ref="B12:B15"/>
    <mergeCell ref="G13:I13"/>
    <mergeCell ref="J13:L13"/>
    <mergeCell ref="D15:F15"/>
    <mergeCell ref="G15:I15"/>
    <mergeCell ref="J9:L9"/>
    <mergeCell ref="D11:F11"/>
    <mergeCell ref="G11:I11"/>
    <mergeCell ref="J11:L11"/>
    <mergeCell ref="D13:F13"/>
    <mergeCell ref="B35:B37"/>
    <mergeCell ref="B38:B40"/>
    <mergeCell ref="B41:B43"/>
    <mergeCell ref="D9:F9"/>
    <mergeCell ref="G9:I9"/>
    <mergeCell ref="D22:F22"/>
    <mergeCell ref="G22:I22"/>
    <mergeCell ref="D34:F34"/>
    <mergeCell ref="G34:I34"/>
    <mergeCell ref="D25:F25"/>
    <mergeCell ref="G25:I25"/>
    <mergeCell ref="D28:F28"/>
    <mergeCell ref="B23:B25"/>
    <mergeCell ref="B26:B28"/>
    <mergeCell ref="B29:B31"/>
    <mergeCell ref="B16:B19"/>
    <mergeCell ref="J22:L22"/>
    <mergeCell ref="J34:L34"/>
    <mergeCell ref="J25:L25"/>
    <mergeCell ref="G28:I28"/>
    <mergeCell ref="J28:L28"/>
    <mergeCell ref="J15:L15"/>
    <mergeCell ref="D17:F17"/>
    <mergeCell ref="D19:F19"/>
    <mergeCell ref="G17:I17"/>
    <mergeCell ref="G19:I19"/>
    <mergeCell ref="J17:L17"/>
    <mergeCell ref="J19:L19"/>
    <mergeCell ref="D43:F43"/>
    <mergeCell ref="G43:I43"/>
    <mergeCell ref="J43:L43"/>
    <mergeCell ref="G31:I31"/>
    <mergeCell ref="J31:L31"/>
    <mergeCell ref="D40:F40"/>
    <mergeCell ref="G40:I40"/>
    <mergeCell ref="J40:L40"/>
    <mergeCell ref="D37:F37"/>
    <mergeCell ref="G37:I37"/>
    <mergeCell ref="J37:L37"/>
    <mergeCell ref="D31:F3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240AF-8FE2-4B20-975A-AEE51E9C27F9}">
  <dimension ref="B4:Q46"/>
  <sheetViews>
    <sheetView workbookViewId="0">
      <selection activeCell="H25" sqref="H25"/>
    </sheetView>
  </sheetViews>
  <sheetFormatPr defaultRowHeight="15" x14ac:dyDescent="0.25"/>
  <cols>
    <col min="2" max="2" width="11.7109375" customWidth="1"/>
    <col min="3" max="3" width="12.140625" style="1" customWidth="1"/>
    <col min="4" max="4" width="7.5703125" customWidth="1"/>
    <col min="5" max="5" width="7.85546875" customWidth="1"/>
    <col min="6" max="6" width="8.7109375" customWidth="1"/>
    <col min="7" max="7" width="13.5703125" customWidth="1"/>
    <col min="8" max="8" width="11.28515625" customWidth="1"/>
    <col min="9" max="9" width="13.85546875" customWidth="1"/>
    <col min="10" max="10" width="17.140625" customWidth="1"/>
    <col min="11" max="11" width="17" customWidth="1"/>
  </cols>
  <sheetData>
    <row r="4" spans="2:11" x14ac:dyDescent="0.25">
      <c r="B4" t="s">
        <v>0</v>
      </c>
    </row>
    <row r="6" spans="2:11" x14ac:dyDescent="0.25">
      <c r="B6" s="27" t="s">
        <v>26</v>
      </c>
      <c r="C6" s="37" t="s">
        <v>14</v>
      </c>
      <c r="D6" s="20" t="s">
        <v>15</v>
      </c>
      <c r="E6" s="20" t="s">
        <v>16</v>
      </c>
      <c r="F6" s="20" t="s">
        <v>17</v>
      </c>
      <c r="G6" s="20" t="s">
        <v>18</v>
      </c>
      <c r="H6" s="20" t="s">
        <v>19</v>
      </c>
      <c r="I6" s="20" t="s">
        <v>20</v>
      </c>
      <c r="J6" s="20" t="s">
        <v>21</v>
      </c>
      <c r="K6" s="38" t="s">
        <v>22</v>
      </c>
    </row>
    <row r="7" spans="2:11" x14ac:dyDescent="0.25">
      <c r="B7" s="61">
        <v>1</v>
      </c>
      <c r="C7" s="64" t="s">
        <v>3</v>
      </c>
      <c r="D7" s="18">
        <v>15.97995662689209</v>
      </c>
      <c r="E7" s="18">
        <v>12.638659477233887</v>
      </c>
      <c r="F7" s="18">
        <f t="shared" ref="F7:F33" si="0">E7-D7</f>
        <v>-3.3412971496582031</v>
      </c>
      <c r="G7" s="18">
        <f>AVERAGE(F7,F16,F25)</f>
        <v>-2.9967645009358725</v>
      </c>
      <c r="H7" s="18">
        <f>STDEV(F7,F16,F25)</f>
        <v>0.45539141113119075</v>
      </c>
      <c r="I7" s="18">
        <f>G7-G7</f>
        <v>0</v>
      </c>
      <c r="J7" s="18">
        <f>H7</f>
        <v>0.45539141113119075</v>
      </c>
      <c r="K7" s="39">
        <f>POWER(2,-I7)</f>
        <v>1</v>
      </c>
    </row>
    <row r="8" spans="2:11" x14ac:dyDescent="0.25">
      <c r="B8" s="62"/>
      <c r="C8" s="65"/>
      <c r="D8" s="18">
        <v>16.199949264526367</v>
      </c>
      <c r="E8" s="18">
        <v>12.691399574279785</v>
      </c>
      <c r="F8" s="18">
        <f t="shared" si="0"/>
        <v>-3.508549690246582</v>
      </c>
      <c r="G8" s="18">
        <f t="shared" ref="G8:G9" si="1">AVERAGE(F8,F17,F26)</f>
        <v>-3.2662601470947266</v>
      </c>
      <c r="H8" s="18">
        <f t="shared" ref="H8:H9" si="2">STDEV(F8,F17,F26)</f>
        <v>0.47171088690915008</v>
      </c>
      <c r="I8" s="18">
        <f t="shared" ref="I8:I9" si="3">G8-G8</f>
        <v>0</v>
      </c>
      <c r="J8" s="18">
        <f t="shared" ref="J8:J9" si="4">H8</f>
        <v>0.47171088690915008</v>
      </c>
      <c r="K8" s="39">
        <f t="shared" ref="K8:K9" si="5">POWER(2,-I8)</f>
        <v>1</v>
      </c>
    </row>
    <row r="9" spans="2:11" ht="15.75" thickBot="1" x14ac:dyDescent="0.3">
      <c r="B9" s="62"/>
      <c r="C9" s="66"/>
      <c r="D9" s="18">
        <v>15.984217643737793</v>
      </c>
      <c r="E9" s="18">
        <v>12.998675346374512</v>
      </c>
      <c r="F9" s="18">
        <f t="shared" si="0"/>
        <v>-2.9855422973632813</v>
      </c>
      <c r="G9" s="18">
        <f t="shared" si="1"/>
        <v>-2.862900416056315</v>
      </c>
      <c r="H9" s="18">
        <f t="shared" si="2"/>
        <v>0.48379043519042553</v>
      </c>
      <c r="I9" s="18">
        <f t="shared" si="3"/>
        <v>0</v>
      </c>
      <c r="J9" s="18">
        <f t="shared" si="4"/>
        <v>0.48379043519042553</v>
      </c>
      <c r="K9" s="40">
        <f t="shared" si="5"/>
        <v>1</v>
      </c>
    </row>
    <row r="10" spans="2:11" x14ac:dyDescent="0.25">
      <c r="B10" s="62"/>
      <c r="C10" s="64" t="s">
        <v>43</v>
      </c>
      <c r="D10" s="18">
        <v>16.572763442993164</v>
      </c>
      <c r="E10" s="18">
        <v>16.377370834350586</v>
      </c>
      <c r="F10" s="18">
        <f t="shared" si="0"/>
        <v>-0.19539260864257813</v>
      </c>
      <c r="G10" s="18">
        <f>AVERAGE(F10,F19,F28)</f>
        <v>1.1638329823811848</v>
      </c>
      <c r="H10" s="18">
        <f>STDEV(F10,F19,F28)</f>
        <v>1.1800741099719843</v>
      </c>
      <c r="I10" s="18">
        <f>G10-G7</f>
        <v>4.1605974833170576</v>
      </c>
      <c r="J10" s="18">
        <f>H10</f>
        <v>1.1800741099719843</v>
      </c>
      <c r="K10" s="41">
        <f>POWER(2,-I10)</f>
        <v>5.591590490749903E-2</v>
      </c>
    </row>
    <row r="11" spans="2:11" x14ac:dyDescent="0.25">
      <c r="B11" s="62"/>
      <c r="C11" s="65"/>
      <c r="D11" s="18">
        <v>16.773439407348633</v>
      </c>
      <c r="E11" s="18">
        <v>16.649465560913086</v>
      </c>
      <c r="F11" s="18">
        <f t="shared" si="0"/>
        <v>-0.12397384643554688</v>
      </c>
      <c r="G11" s="18">
        <f t="shared" ref="G11:G12" si="6">AVERAGE(F11,F20,F29)</f>
        <v>1.1028067270914714</v>
      </c>
      <c r="H11" s="18">
        <f t="shared" ref="H11:H12" si="7">STDEV(F11,F20,F29)</f>
        <v>1.0846123840856996</v>
      </c>
      <c r="I11" s="18">
        <f t="shared" ref="I11:I12" si="8">G11-G8</f>
        <v>4.3690668741861982</v>
      </c>
      <c r="J11" s="18">
        <f t="shared" ref="J11:J12" si="9">H11</f>
        <v>1.0846123840856996</v>
      </c>
      <c r="K11" s="39">
        <f t="shared" ref="K11:K12" si="10">POWER(2,-I11)</f>
        <v>4.8392696010567338E-2</v>
      </c>
    </row>
    <row r="12" spans="2:11" ht="15.75" thickBot="1" x14ac:dyDescent="0.3">
      <c r="B12" s="62"/>
      <c r="C12" s="66"/>
      <c r="D12" s="18">
        <v>16.779003143310547</v>
      </c>
      <c r="E12" s="18">
        <v>16.46246337890625</v>
      </c>
      <c r="F12" s="18">
        <f t="shared" si="0"/>
        <v>-0.31653976440429688</v>
      </c>
      <c r="G12" s="18">
        <f t="shared" si="6"/>
        <v>0.90568224589029944</v>
      </c>
      <c r="H12" s="18">
        <f t="shared" si="7"/>
        <v>1.0706185884348629</v>
      </c>
      <c r="I12" s="18">
        <f t="shared" si="8"/>
        <v>3.7685826619466143</v>
      </c>
      <c r="J12" s="18">
        <f t="shared" si="9"/>
        <v>1.0706185884348629</v>
      </c>
      <c r="K12" s="40">
        <f t="shared" si="10"/>
        <v>7.3374233528642321E-2</v>
      </c>
    </row>
    <row r="13" spans="2:11" x14ac:dyDescent="0.25">
      <c r="B13" s="62"/>
      <c r="C13" s="64" t="s">
        <v>42</v>
      </c>
      <c r="D13" s="18">
        <v>16.923727035522461</v>
      </c>
      <c r="E13" s="18">
        <v>13.367983818054199</v>
      </c>
      <c r="F13" s="18">
        <f t="shared" si="0"/>
        <v>-3.5557432174682617</v>
      </c>
      <c r="G13" s="18">
        <f>AVERAGE(F13,F22,F31)</f>
        <v>-2.2789166768391929</v>
      </c>
      <c r="H13" s="18">
        <f>STDEV(F13,F22,F31)</f>
        <v>1.1149841880633149</v>
      </c>
      <c r="I13" s="18">
        <f>G13-G7</f>
        <v>0.71784782409667969</v>
      </c>
      <c r="J13" s="18">
        <f>H13</f>
        <v>1.1149841880633149</v>
      </c>
      <c r="K13" s="41">
        <f>POWER(2,-I13)</f>
        <v>0.60800377062842925</v>
      </c>
    </row>
    <row r="14" spans="2:11" x14ac:dyDescent="0.25">
      <c r="B14" s="62"/>
      <c r="C14" s="65"/>
      <c r="D14" s="18">
        <v>16.883205413818359</v>
      </c>
      <c r="E14" s="18">
        <v>13.628494262695313</v>
      </c>
      <c r="F14" s="18">
        <f t="shared" si="0"/>
        <v>-3.2547111511230469</v>
      </c>
      <c r="G14" s="18">
        <f t="shared" ref="G14:G15" si="11">AVERAGE(F14,F23,F32)</f>
        <v>-2.3294264475504556</v>
      </c>
      <c r="H14" s="18">
        <f t="shared" ref="H14:H15" si="12">STDEV(F14,F23,F32)</f>
        <v>0.83433993436270093</v>
      </c>
      <c r="I14" s="18">
        <f t="shared" ref="I14:I15" si="13">G14-G8</f>
        <v>0.93683369954427098</v>
      </c>
      <c r="J14" s="18">
        <f>H14</f>
        <v>0.83433993436270093</v>
      </c>
      <c r="K14" s="39">
        <f t="shared" ref="K14:K15" si="14">POWER(2,-I14)</f>
        <v>0.5223780928459989</v>
      </c>
    </row>
    <row r="15" spans="2:11" x14ac:dyDescent="0.25">
      <c r="B15" s="63"/>
      <c r="C15" s="66"/>
      <c r="D15" s="18">
        <v>17.022232055664063</v>
      </c>
      <c r="E15" s="18">
        <v>13.710330009460449</v>
      </c>
      <c r="F15" s="18">
        <f t="shared" si="0"/>
        <v>-3.3119020462036133</v>
      </c>
      <c r="G15" s="18">
        <f t="shared" si="11"/>
        <v>-2.2756795883178711</v>
      </c>
      <c r="H15" s="18">
        <f t="shared" si="12"/>
        <v>0.91016807449223514</v>
      </c>
      <c r="I15" s="18">
        <f t="shared" si="13"/>
        <v>0.58722082773844386</v>
      </c>
      <c r="J15" s="18">
        <f>H15</f>
        <v>0.91016807449223514</v>
      </c>
      <c r="K15" s="39">
        <f t="shared" si="14"/>
        <v>0.66562391434745183</v>
      </c>
    </row>
    <row r="16" spans="2:11" x14ac:dyDescent="0.25">
      <c r="B16" s="61">
        <v>2</v>
      </c>
      <c r="C16" s="64" t="s">
        <v>3</v>
      </c>
      <c r="D16" s="18">
        <v>16.060428619384766</v>
      </c>
      <c r="E16" s="18">
        <v>12.891903877258301</v>
      </c>
      <c r="F16" s="18">
        <f t="shared" si="0"/>
        <v>-3.1685247421264648</v>
      </c>
      <c r="G16" s="19"/>
      <c r="H16" s="19"/>
      <c r="I16" s="19"/>
      <c r="J16" s="19"/>
      <c r="K16" s="19"/>
    </row>
    <row r="17" spans="2:11" x14ac:dyDescent="0.25">
      <c r="B17" s="62"/>
      <c r="C17" s="65"/>
      <c r="D17" s="18">
        <v>16.461582183837891</v>
      </c>
      <c r="E17" s="18">
        <v>12.893994331359863</v>
      </c>
      <c r="F17" s="18">
        <f t="shared" si="0"/>
        <v>-3.5675878524780273</v>
      </c>
      <c r="G17" s="19"/>
      <c r="H17" s="19"/>
      <c r="I17" s="19"/>
      <c r="J17" s="19"/>
      <c r="K17" s="19"/>
    </row>
    <row r="18" spans="2:11" x14ac:dyDescent="0.25">
      <c r="B18" s="62"/>
      <c r="C18" s="66"/>
      <c r="D18" s="18">
        <v>16.157369613647461</v>
      </c>
      <c r="E18" s="18">
        <v>12.88380241394043</v>
      </c>
      <c r="F18" s="18">
        <f t="shared" si="0"/>
        <v>-3.2735671997070313</v>
      </c>
      <c r="G18" s="19"/>
      <c r="H18" s="19"/>
      <c r="I18" s="19"/>
      <c r="J18" s="19"/>
      <c r="K18" s="19"/>
    </row>
    <row r="19" spans="2:11" x14ac:dyDescent="0.25">
      <c r="B19" s="62"/>
      <c r="C19" s="64" t="s">
        <v>43</v>
      </c>
      <c r="D19" s="18">
        <v>23.265434265136719</v>
      </c>
      <c r="E19" s="18">
        <v>25.192272186279297</v>
      </c>
      <c r="F19" s="18">
        <f t="shared" si="0"/>
        <v>1.9268379211425781</v>
      </c>
      <c r="G19" s="19"/>
      <c r="H19" s="19"/>
      <c r="I19" s="19"/>
      <c r="J19" s="19"/>
      <c r="K19" s="19"/>
    </row>
    <row r="20" spans="2:11" x14ac:dyDescent="0.25">
      <c r="B20" s="62"/>
      <c r="C20" s="65"/>
      <c r="D20" s="18">
        <v>23.014097213745117</v>
      </c>
      <c r="E20" s="18">
        <v>24.948562622070313</v>
      </c>
      <c r="F20" s="18">
        <f t="shared" si="0"/>
        <v>1.9344654083251953</v>
      </c>
      <c r="G20" s="19"/>
      <c r="H20" s="19"/>
      <c r="I20" s="19"/>
      <c r="J20" s="19"/>
      <c r="K20" s="19"/>
    </row>
    <row r="21" spans="2:11" x14ac:dyDescent="0.25">
      <c r="B21" s="62"/>
      <c r="C21" s="66"/>
      <c r="D21" s="18">
        <v>23.636486053466797</v>
      </c>
      <c r="E21" s="18">
        <v>25.314071655273438</v>
      </c>
      <c r="F21" s="18">
        <f t="shared" si="0"/>
        <v>1.6775856018066406</v>
      </c>
      <c r="G21" s="19"/>
      <c r="H21" s="19"/>
      <c r="I21" s="19"/>
      <c r="J21" s="19"/>
      <c r="K21" s="19"/>
    </row>
    <row r="22" spans="2:11" x14ac:dyDescent="0.25">
      <c r="B22" s="62"/>
      <c r="C22" s="64" t="s">
        <v>42</v>
      </c>
      <c r="D22" s="18">
        <v>15.056153297424316</v>
      </c>
      <c r="E22" s="18">
        <v>13.558741569519043</v>
      </c>
      <c r="F22" s="18">
        <f t="shared" si="0"/>
        <v>-1.4974117279052734</v>
      </c>
      <c r="G22" s="19"/>
      <c r="H22" s="19"/>
      <c r="I22" s="19"/>
      <c r="J22" s="19"/>
      <c r="K22" s="19"/>
    </row>
    <row r="23" spans="2:11" x14ac:dyDescent="0.25">
      <c r="B23" s="62"/>
      <c r="C23" s="65"/>
      <c r="D23" s="18">
        <v>15.367629051208496</v>
      </c>
      <c r="E23" s="18">
        <v>13.26844596862793</v>
      </c>
      <c r="F23" s="18">
        <f t="shared" si="0"/>
        <v>-2.0991830825805664</v>
      </c>
      <c r="G23" s="19"/>
      <c r="H23" s="19"/>
      <c r="I23" s="19"/>
      <c r="J23" s="19"/>
      <c r="K23" s="19"/>
    </row>
    <row r="24" spans="2:11" x14ac:dyDescent="0.25">
      <c r="B24" s="63"/>
      <c r="C24" s="66"/>
      <c r="D24" s="18">
        <v>15.116105079650879</v>
      </c>
      <c r="E24" s="18">
        <v>13.206588745117188</v>
      </c>
      <c r="F24" s="18">
        <f t="shared" si="0"/>
        <v>-1.9095163345336914</v>
      </c>
      <c r="G24" s="19"/>
      <c r="H24" s="19"/>
      <c r="I24" s="19"/>
      <c r="J24" s="19"/>
      <c r="K24" s="19"/>
    </row>
    <row r="25" spans="2:11" x14ac:dyDescent="0.25">
      <c r="B25" s="61">
        <v>3</v>
      </c>
      <c r="C25" s="64" t="s">
        <v>3</v>
      </c>
      <c r="D25" s="18">
        <v>15.889876365661621</v>
      </c>
      <c r="E25" s="18">
        <v>13.409404754638672</v>
      </c>
      <c r="F25" s="18">
        <f t="shared" si="0"/>
        <v>-2.4804716110229492</v>
      </c>
      <c r="G25" s="19"/>
      <c r="H25" s="19"/>
      <c r="I25" s="19"/>
      <c r="J25" s="19"/>
      <c r="K25" s="19"/>
    </row>
    <row r="26" spans="2:11" x14ac:dyDescent="0.25">
      <c r="B26" s="62"/>
      <c r="C26" s="65"/>
      <c r="D26" s="18">
        <v>15.826292991638184</v>
      </c>
      <c r="E26" s="18">
        <v>13.103650093078613</v>
      </c>
      <c r="F26" s="18">
        <f t="shared" si="0"/>
        <v>-2.7226428985595703</v>
      </c>
      <c r="G26" s="19"/>
      <c r="H26" s="19"/>
      <c r="I26" s="19"/>
      <c r="J26" s="19"/>
      <c r="K26" s="19"/>
    </row>
    <row r="27" spans="2:11" x14ac:dyDescent="0.25">
      <c r="B27" s="62"/>
      <c r="C27" s="66"/>
      <c r="D27" s="18">
        <v>15.782634735107422</v>
      </c>
      <c r="E27" s="18">
        <v>13.453042984008789</v>
      </c>
      <c r="F27" s="18">
        <f t="shared" si="0"/>
        <v>-2.3295917510986328</v>
      </c>
      <c r="G27" s="19"/>
      <c r="H27" s="19"/>
      <c r="I27" s="19"/>
      <c r="J27" s="19"/>
      <c r="K27" s="19"/>
    </row>
    <row r="28" spans="2:11" x14ac:dyDescent="0.25">
      <c r="B28" s="62"/>
      <c r="C28" s="64" t="s">
        <v>43</v>
      </c>
      <c r="D28" s="18">
        <v>14.899858474731445</v>
      </c>
      <c r="E28" s="18">
        <v>16.659912109375</v>
      </c>
      <c r="F28" s="18">
        <f t="shared" si="0"/>
        <v>1.7600536346435547</v>
      </c>
      <c r="G28" s="19"/>
      <c r="H28" s="19"/>
      <c r="I28" s="19"/>
      <c r="J28" s="19"/>
      <c r="K28" s="19"/>
    </row>
    <row r="29" spans="2:11" x14ac:dyDescent="0.25">
      <c r="B29" s="62"/>
      <c r="C29" s="65"/>
      <c r="D29" s="18">
        <v>14.958837509155273</v>
      </c>
      <c r="E29" s="18">
        <v>16.456766128540039</v>
      </c>
      <c r="F29" s="18">
        <f t="shared" si="0"/>
        <v>1.4979286193847656</v>
      </c>
      <c r="G29" s="19"/>
      <c r="H29" s="19"/>
      <c r="I29" s="19"/>
      <c r="J29" s="19"/>
      <c r="K29" s="19"/>
    </row>
    <row r="30" spans="2:11" x14ac:dyDescent="0.25">
      <c r="B30" s="62"/>
      <c r="C30" s="66"/>
      <c r="D30" s="18">
        <v>15.053762435913086</v>
      </c>
      <c r="E30" s="18">
        <v>16.409763336181641</v>
      </c>
      <c r="F30" s="18">
        <f t="shared" si="0"/>
        <v>1.3560009002685547</v>
      </c>
      <c r="G30" s="19"/>
      <c r="H30" s="19"/>
      <c r="I30" s="19"/>
      <c r="J30" s="19"/>
      <c r="K30" s="19"/>
    </row>
    <row r="31" spans="2:11" x14ac:dyDescent="0.25">
      <c r="B31" s="62"/>
      <c r="C31" s="64" t="s">
        <v>42</v>
      </c>
      <c r="D31" s="18">
        <v>14.928389549255371</v>
      </c>
      <c r="E31" s="18">
        <v>13.144794464111328</v>
      </c>
      <c r="F31" s="18">
        <f t="shared" si="0"/>
        <v>-1.783595085144043</v>
      </c>
      <c r="G31" s="19"/>
      <c r="H31" s="19"/>
      <c r="I31" s="19"/>
      <c r="J31" s="19"/>
      <c r="K31" s="19"/>
    </row>
    <row r="32" spans="2:11" x14ac:dyDescent="0.25">
      <c r="B32" s="62"/>
      <c r="C32" s="65"/>
      <c r="D32" s="18">
        <v>14.837005615234375</v>
      </c>
      <c r="E32" s="18">
        <v>13.202620506286621</v>
      </c>
      <c r="F32" s="18">
        <f t="shared" si="0"/>
        <v>-1.6343851089477539</v>
      </c>
      <c r="G32" s="19"/>
      <c r="H32" s="19"/>
      <c r="I32" s="19"/>
      <c r="J32" s="19"/>
      <c r="K32" s="19"/>
    </row>
    <row r="33" spans="2:17" x14ac:dyDescent="0.25">
      <c r="B33" s="63"/>
      <c r="C33" s="66"/>
      <c r="D33" s="18">
        <v>15.033668518066406</v>
      </c>
      <c r="E33" s="18">
        <v>13.428048133850098</v>
      </c>
      <c r="F33" s="18">
        <f t="shared" si="0"/>
        <v>-1.6056203842163086</v>
      </c>
      <c r="G33" s="19"/>
      <c r="H33" s="19"/>
      <c r="I33" s="19"/>
      <c r="J33" s="19"/>
      <c r="K33" s="19"/>
    </row>
    <row r="37" spans="2:17" x14ac:dyDescent="0.25">
      <c r="F37" s="59" t="s">
        <v>23</v>
      </c>
      <c r="G37" s="59"/>
      <c r="H37" s="59"/>
      <c r="I37" s="59"/>
      <c r="J37" s="59"/>
      <c r="K37" s="59"/>
      <c r="L37" s="59"/>
      <c r="M37" s="16"/>
      <c r="N37" s="16"/>
    </row>
    <row r="38" spans="2:17" x14ac:dyDescent="0.25">
      <c r="F38" s="16" t="s">
        <v>24</v>
      </c>
      <c r="G38" s="16"/>
      <c r="H38" s="16"/>
      <c r="I38" s="16"/>
      <c r="J38" s="16"/>
      <c r="K38" s="16"/>
      <c r="L38" s="16"/>
      <c r="M38" s="16"/>
      <c r="N38" s="16"/>
    </row>
    <row r="39" spans="2:17" x14ac:dyDescent="0.25">
      <c r="F39" s="60"/>
      <c r="G39" s="60"/>
      <c r="H39" s="60"/>
      <c r="I39" s="60"/>
      <c r="J39" s="60"/>
      <c r="K39" s="60"/>
      <c r="L39" s="60"/>
      <c r="M39" s="60"/>
      <c r="N39" s="60"/>
    </row>
    <row r="40" spans="2:17" x14ac:dyDescent="0.25">
      <c r="F40" s="59" t="s">
        <v>48</v>
      </c>
      <c r="G40" s="59"/>
      <c r="H40" s="59"/>
      <c r="I40" s="59"/>
      <c r="J40" s="59"/>
      <c r="K40" s="59"/>
      <c r="L40" s="59"/>
      <c r="M40" s="16"/>
      <c r="N40" s="16"/>
    </row>
    <row r="46" spans="2:17" x14ac:dyDescent="0.25">
      <c r="Q46" t="s">
        <v>25</v>
      </c>
    </row>
  </sheetData>
  <mergeCells count="15">
    <mergeCell ref="B16:B24"/>
    <mergeCell ref="C16:C18"/>
    <mergeCell ref="C19:C21"/>
    <mergeCell ref="C22:C24"/>
    <mergeCell ref="B7:B15"/>
    <mergeCell ref="C7:C9"/>
    <mergeCell ref="C10:C12"/>
    <mergeCell ref="C13:C15"/>
    <mergeCell ref="F37:L37"/>
    <mergeCell ref="F40:L40"/>
    <mergeCell ref="F39:N39"/>
    <mergeCell ref="B25:B33"/>
    <mergeCell ref="C25:C27"/>
    <mergeCell ref="C28:C30"/>
    <mergeCell ref="C31:C3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52167-2183-40FB-92D7-46B3162CE48F}">
  <dimension ref="B4:H35"/>
  <sheetViews>
    <sheetView workbookViewId="0">
      <selection activeCell="I20" sqref="I20"/>
    </sheetView>
  </sheetViews>
  <sheetFormatPr defaultRowHeight="15" x14ac:dyDescent="0.25"/>
  <cols>
    <col min="2" max="2" width="10.5703125" customWidth="1"/>
    <col min="3" max="3" width="11.5703125" customWidth="1"/>
    <col min="4" max="4" width="11.85546875" customWidth="1"/>
    <col min="5" max="5" width="17.85546875" customWidth="1"/>
  </cols>
  <sheetData>
    <row r="4" spans="2:5" x14ac:dyDescent="0.25">
      <c r="B4" t="s">
        <v>1</v>
      </c>
    </row>
    <row r="6" spans="2:5" ht="30" x14ac:dyDescent="0.25">
      <c r="B6" s="23" t="s">
        <v>26</v>
      </c>
      <c r="C6" s="23" t="s">
        <v>14</v>
      </c>
      <c r="D6" s="24" t="s">
        <v>27</v>
      </c>
      <c r="E6" s="42" t="s">
        <v>28</v>
      </c>
    </row>
    <row r="7" spans="2:5" x14ac:dyDescent="0.25">
      <c r="B7" s="67">
        <v>1</v>
      </c>
      <c r="C7" s="64" t="s">
        <v>3</v>
      </c>
      <c r="D7" s="22">
        <v>3500000</v>
      </c>
      <c r="E7" s="68">
        <f>AVERAGE(D7:D8,D9)</f>
        <v>5666666.666666667</v>
      </c>
    </row>
    <row r="8" spans="2:5" x14ac:dyDescent="0.25">
      <c r="B8" s="67"/>
      <c r="C8" s="65"/>
      <c r="D8" s="22">
        <v>7000000</v>
      </c>
      <c r="E8" s="68"/>
    </row>
    <row r="9" spans="2:5" x14ac:dyDescent="0.25">
      <c r="B9" s="67"/>
      <c r="C9" s="66"/>
      <c r="D9" s="22">
        <v>6500000</v>
      </c>
      <c r="E9" s="68"/>
    </row>
    <row r="10" spans="2:5" x14ac:dyDescent="0.25">
      <c r="B10" s="67"/>
      <c r="C10" s="64" t="s">
        <v>43</v>
      </c>
      <c r="D10" s="22">
        <v>2500</v>
      </c>
      <c r="E10" s="68">
        <f>AVERAGE(D10:D11,D12)</f>
        <v>5333.333333333333</v>
      </c>
    </row>
    <row r="11" spans="2:5" x14ac:dyDescent="0.25">
      <c r="B11" s="67"/>
      <c r="C11" s="65"/>
      <c r="D11" s="22">
        <v>7500</v>
      </c>
      <c r="E11" s="68"/>
    </row>
    <row r="12" spans="2:5" x14ac:dyDescent="0.25">
      <c r="B12" s="67"/>
      <c r="C12" s="66"/>
      <c r="D12" s="22">
        <v>6000</v>
      </c>
      <c r="E12" s="68"/>
    </row>
    <row r="13" spans="2:5" x14ac:dyDescent="0.25">
      <c r="B13" s="67"/>
      <c r="C13" s="64" t="s">
        <v>42</v>
      </c>
      <c r="D13" s="22">
        <v>4000000</v>
      </c>
      <c r="E13" s="68">
        <f t="shared" ref="E13" si="0">AVERAGE(D13:D14,D15)</f>
        <v>3500000</v>
      </c>
    </row>
    <row r="14" spans="2:5" x14ac:dyDescent="0.25">
      <c r="B14" s="67"/>
      <c r="C14" s="65"/>
      <c r="D14" s="22">
        <v>3000000</v>
      </c>
      <c r="E14" s="68"/>
    </row>
    <row r="15" spans="2:5" x14ac:dyDescent="0.25">
      <c r="B15" s="67"/>
      <c r="C15" s="66"/>
      <c r="D15" s="22">
        <v>3500000</v>
      </c>
      <c r="E15" s="68"/>
    </row>
    <row r="16" spans="2:5" x14ac:dyDescent="0.25">
      <c r="B16" s="67">
        <v>2</v>
      </c>
      <c r="C16" s="64" t="s">
        <v>3</v>
      </c>
      <c r="D16" s="22">
        <v>3500000</v>
      </c>
      <c r="E16" s="68">
        <f t="shared" ref="E16:E31" si="1">AVERAGE(D16:D17,D18)</f>
        <v>3833333.3333333335</v>
      </c>
    </row>
    <row r="17" spans="2:5" x14ac:dyDescent="0.25">
      <c r="B17" s="67"/>
      <c r="C17" s="65"/>
      <c r="D17" s="22">
        <v>4000000</v>
      </c>
      <c r="E17" s="68"/>
    </row>
    <row r="18" spans="2:5" x14ac:dyDescent="0.25">
      <c r="B18" s="67"/>
      <c r="C18" s="66"/>
      <c r="D18" s="22">
        <v>4000000</v>
      </c>
      <c r="E18" s="68"/>
    </row>
    <row r="19" spans="2:5" x14ac:dyDescent="0.25">
      <c r="B19" s="67"/>
      <c r="C19" s="64" t="s">
        <v>43</v>
      </c>
      <c r="D19" s="22">
        <v>7500</v>
      </c>
      <c r="E19" s="68">
        <f t="shared" si="1"/>
        <v>6000</v>
      </c>
    </row>
    <row r="20" spans="2:5" x14ac:dyDescent="0.25">
      <c r="B20" s="67"/>
      <c r="C20" s="65"/>
      <c r="D20" s="22">
        <v>7000</v>
      </c>
      <c r="E20" s="68"/>
    </row>
    <row r="21" spans="2:5" x14ac:dyDescent="0.25">
      <c r="B21" s="67"/>
      <c r="C21" s="66"/>
      <c r="D21" s="22">
        <v>3500</v>
      </c>
      <c r="E21" s="68"/>
    </row>
    <row r="22" spans="2:5" x14ac:dyDescent="0.25">
      <c r="B22" s="67"/>
      <c r="C22" s="64" t="s">
        <v>42</v>
      </c>
      <c r="D22" s="22">
        <v>3000000</v>
      </c>
      <c r="E22" s="68">
        <f t="shared" si="1"/>
        <v>2333333.3333333335</v>
      </c>
    </row>
    <row r="23" spans="2:5" x14ac:dyDescent="0.25">
      <c r="B23" s="67"/>
      <c r="C23" s="65"/>
      <c r="D23" s="22">
        <v>2000000</v>
      </c>
      <c r="E23" s="68"/>
    </row>
    <row r="24" spans="2:5" x14ac:dyDescent="0.25">
      <c r="B24" s="67"/>
      <c r="C24" s="66"/>
      <c r="D24" s="22">
        <v>2000000</v>
      </c>
      <c r="E24" s="68"/>
    </row>
    <row r="25" spans="2:5" x14ac:dyDescent="0.25">
      <c r="B25" s="67">
        <v>3</v>
      </c>
      <c r="C25" s="64" t="s">
        <v>3</v>
      </c>
      <c r="D25" s="22">
        <v>3000000</v>
      </c>
      <c r="E25" s="68">
        <f t="shared" si="1"/>
        <v>3833333.3333333335</v>
      </c>
    </row>
    <row r="26" spans="2:5" x14ac:dyDescent="0.25">
      <c r="B26" s="67"/>
      <c r="C26" s="65"/>
      <c r="D26" s="22">
        <v>4500000</v>
      </c>
      <c r="E26" s="68"/>
    </row>
    <row r="27" spans="2:5" x14ac:dyDescent="0.25">
      <c r="B27" s="67"/>
      <c r="C27" s="66"/>
      <c r="D27" s="22">
        <v>4000000</v>
      </c>
      <c r="E27" s="68"/>
    </row>
    <row r="28" spans="2:5" x14ac:dyDescent="0.25">
      <c r="B28" s="67"/>
      <c r="C28" s="64" t="s">
        <v>43</v>
      </c>
      <c r="D28" s="22">
        <v>6500</v>
      </c>
      <c r="E28" s="68">
        <f t="shared" si="1"/>
        <v>6500</v>
      </c>
    </row>
    <row r="29" spans="2:5" x14ac:dyDescent="0.25">
      <c r="B29" s="67"/>
      <c r="C29" s="65"/>
      <c r="D29" s="22">
        <v>7000</v>
      </c>
      <c r="E29" s="68"/>
    </row>
    <row r="30" spans="2:5" x14ac:dyDescent="0.25">
      <c r="B30" s="67"/>
      <c r="C30" s="66"/>
      <c r="D30" s="22">
        <v>6000</v>
      </c>
      <c r="E30" s="68"/>
    </row>
    <row r="31" spans="2:5" x14ac:dyDescent="0.25">
      <c r="B31" s="67"/>
      <c r="C31" s="64" t="s">
        <v>42</v>
      </c>
      <c r="D31" s="22">
        <v>6500000</v>
      </c>
      <c r="E31" s="68">
        <f t="shared" si="1"/>
        <v>5833333.333333333</v>
      </c>
    </row>
    <row r="32" spans="2:5" x14ac:dyDescent="0.25">
      <c r="B32" s="67"/>
      <c r="C32" s="65"/>
      <c r="D32" s="22">
        <v>4500000</v>
      </c>
      <c r="E32" s="68"/>
    </row>
    <row r="33" spans="2:8" x14ac:dyDescent="0.25">
      <c r="B33" s="67"/>
      <c r="C33" s="66"/>
      <c r="D33" s="22">
        <v>6500000</v>
      </c>
      <c r="E33" s="68"/>
    </row>
    <row r="35" spans="2:8" x14ac:dyDescent="0.25">
      <c r="B35" s="16" t="s">
        <v>49</v>
      </c>
      <c r="C35" s="16"/>
      <c r="D35" s="16"/>
      <c r="E35" s="16"/>
      <c r="F35" s="16"/>
      <c r="G35" s="16"/>
      <c r="H35" s="16"/>
    </row>
  </sheetData>
  <mergeCells count="21">
    <mergeCell ref="E10:E12"/>
    <mergeCell ref="E13:E15"/>
    <mergeCell ref="C7:C9"/>
    <mergeCell ref="C10:C12"/>
    <mergeCell ref="C13:C15"/>
    <mergeCell ref="B7:B15"/>
    <mergeCell ref="B16:B24"/>
    <mergeCell ref="B25:B33"/>
    <mergeCell ref="E16:E18"/>
    <mergeCell ref="E19:E21"/>
    <mergeCell ref="E22:E24"/>
    <mergeCell ref="E25:E27"/>
    <mergeCell ref="E28:E30"/>
    <mergeCell ref="E31:E33"/>
    <mergeCell ref="C16:C18"/>
    <mergeCell ref="C19:C21"/>
    <mergeCell ref="C22:C24"/>
    <mergeCell ref="C25:C27"/>
    <mergeCell ref="C28:C30"/>
    <mergeCell ref="C31:C33"/>
    <mergeCell ref="E7:E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012F1-1F91-407C-B26C-C0A237C80062}">
  <dimension ref="B4:O36"/>
  <sheetViews>
    <sheetView tabSelected="1" workbookViewId="0">
      <selection activeCell="R18" sqref="R18"/>
    </sheetView>
  </sheetViews>
  <sheetFormatPr defaultRowHeight="15" x14ac:dyDescent="0.25"/>
  <cols>
    <col min="1" max="1" width="6.42578125" customWidth="1"/>
    <col min="2" max="2" width="10.5703125" customWidth="1"/>
    <col min="3" max="3" width="25.140625" customWidth="1"/>
    <col min="7" max="7" width="9.7109375" customWidth="1"/>
    <col min="8" max="8" width="20.28515625" customWidth="1"/>
    <col min="9" max="9" width="23.5703125" customWidth="1"/>
    <col min="13" max="13" width="9.85546875" customWidth="1"/>
    <col min="14" max="14" width="20.85546875" customWidth="1"/>
    <col min="15" max="15" width="22.85546875" customWidth="1"/>
  </cols>
  <sheetData>
    <row r="4" spans="2:15" x14ac:dyDescent="0.25">
      <c r="B4" t="s">
        <v>2</v>
      </c>
    </row>
    <row r="6" spans="2:15" x14ac:dyDescent="0.25">
      <c r="B6" s="69" t="s">
        <v>7</v>
      </c>
      <c r="C6" s="26" t="s">
        <v>35</v>
      </c>
      <c r="D6" s="70" t="s">
        <v>29</v>
      </c>
      <c r="E6" s="71"/>
      <c r="F6" s="72"/>
      <c r="G6" s="27" t="s">
        <v>13</v>
      </c>
      <c r="J6" s="70" t="s">
        <v>30</v>
      </c>
      <c r="K6" s="71"/>
      <c r="L6" s="72"/>
      <c r="M6" s="27" t="s">
        <v>13</v>
      </c>
    </row>
    <row r="7" spans="2:15" x14ac:dyDescent="0.25">
      <c r="B7" s="69"/>
      <c r="C7" s="25" t="s">
        <v>3</v>
      </c>
      <c r="D7" s="22">
        <v>6743</v>
      </c>
      <c r="E7" s="22">
        <v>22360</v>
      </c>
      <c r="F7" s="22">
        <v>49030</v>
      </c>
      <c r="G7" s="22">
        <f>AVERAGE(D7:F7)</f>
        <v>26044.333333333332</v>
      </c>
      <c r="J7" s="22">
        <v>50510</v>
      </c>
      <c r="K7" s="22">
        <v>69870</v>
      </c>
      <c r="L7" s="22">
        <v>27230</v>
      </c>
      <c r="M7" s="22">
        <f>AVERAGE(J7:L7)</f>
        <v>49203.333333333336</v>
      </c>
    </row>
    <row r="8" spans="2:15" x14ac:dyDescent="0.25">
      <c r="B8" s="69"/>
      <c r="C8" s="25" t="s">
        <v>33</v>
      </c>
      <c r="D8" s="22">
        <v>10570</v>
      </c>
      <c r="E8" s="22">
        <v>16250</v>
      </c>
      <c r="F8" s="22">
        <v>14870</v>
      </c>
      <c r="G8" s="22">
        <f t="shared" ref="G8:G9" si="0">AVERAGE(D8:F8)</f>
        <v>13896.666666666666</v>
      </c>
      <c r="J8" s="22">
        <v>22210</v>
      </c>
      <c r="K8" s="22">
        <v>36640</v>
      </c>
      <c r="L8" s="22">
        <v>17810</v>
      </c>
      <c r="M8" s="22">
        <f t="shared" ref="M8:M9" si="1">AVERAGE(J8:L8)</f>
        <v>25553.333333333332</v>
      </c>
    </row>
    <row r="9" spans="2:15" x14ac:dyDescent="0.25">
      <c r="B9" s="69"/>
      <c r="C9" s="25" t="s">
        <v>34</v>
      </c>
      <c r="D9" s="22">
        <v>3926</v>
      </c>
      <c r="E9" s="22">
        <v>9413</v>
      </c>
      <c r="F9" s="22">
        <v>12420</v>
      </c>
      <c r="G9" s="22">
        <f t="shared" si="0"/>
        <v>8586.3333333333339</v>
      </c>
      <c r="J9" s="22">
        <v>8021</v>
      </c>
      <c r="K9" s="22">
        <v>5104</v>
      </c>
      <c r="L9" s="22">
        <v>7194</v>
      </c>
      <c r="M9" s="22">
        <f t="shared" si="1"/>
        <v>6773</v>
      </c>
    </row>
    <row r="10" spans="2:15" x14ac:dyDescent="0.25">
      <c r="B10" s="69"/>
      <c r="C10" s="26" t="s">
        <v>36</v>
      </c>
      <c r="D10" s="70" t="s">
        <v>29</v>
      </c>
      <c r="E10" s="71"/>
      <c r="F10" s="72"/>
      <c r="G10" s="27" t="s">
        <v>13</v>
      </c>
      <c r="H10" s="20" t="s">
        <v>31</v>
      </c>
      <c r="I10" s="38" t="s">
        <v>32</v>
      </c>
      <c r="J10" s="70" t="s">
        <v>30</v>
      </c>
      <c r="K10" s="71"/>
      <c r="L10" s="72"/>
      <c r="M10" s="27" t="s">
        <v>13</v>
      </c>
      <c r="N10" s="20" t="s">
        <v>31</v>
      </c>
      <c r="O10" s="38" t="s">
        <v>32</v>
      </c>
    </row>
    <row r="11" spans="2:15" x14ac:dyDescent="0.25">
      <c r="B11" s="69"/>
      <c r="C11" s="25" t="s">
        <v>3</v>
      </c>
      <c r="D11" s="22">
        <v>156700</v>
      </c>
      <c r="E11" s="22">
        <v>483500</v>
      </c>
      <c r="F11" s="22">
        <v>772400</v>
      </c>
      <c r="G11" s="22">
        <f>AVERAGE(D11:F11)</f>
        <v>470866.66666666669</v>
      </c>
      <c r="H11" s="22">
        <f>G11/G7</f>
        <v>18.079428666504551</v>
      </c>
      <c r="I11" s="43">
        <f>H11/H11</f>
        <v>1</v>
      </c>
      <c r="J11" s="22">
        <v>354100</v>
      </c>
      <c r="K11" s="22">
        <v>469800</v>
      </c>
      <c r="L11" s="22">
        <v>159900</v>
      </c>
      <c r="M11" s="22">
        <f>AVERAGE(J11:L11)</f>
        <v>327933.33333333331</v>
      </c>
      <c r="N11" s="22">
        <f>M11/M7</f>
        <v>6.6648601043289739</v>
      </c>
      <c r="O11" s="43">
        <f>N11/H11</f>
        <v>0.36864329217863206</v>
      </c>
    </row>
    <row r="12" spans="2:15" x14ac:dyDescent="0.25">
      <c r="B12" s="69"/>
      <c r="C12" s="25" t="s">
        <v>33</v>
      </c>
      <c r="D12" s="22">
        <v>152100</v>
      </c>
      <c r="E12" s="22">
        <v>250900</v>
      </c>
      <c r="F12" s="22">
        <v>246500</v>
      </c>
      <c r="G12" s="22">
        <f>AVERAGE(D12:F12)</f>
        <v>216500</v>
      </c>
      <c r="H12" s="22">
        <f>G12/G8</f>
        <v>15.579275605660831</v>
      </c>
      <c r="I12" s="43">
        <f>H12/H12</f>
        <v>1</v>
      </c>
      <c r="J12" s="22">
        <v>120</v>
      </c>
      <c r="K12" s="22">
        <v>2688</v>
      </c>
      <c r="L12" s="22">
        <v>314</v>
      </c>
      <c r="M12" s="22">
        <f t="shared" ref="M12:M13" si="2">AVERAGE(J12:L12)</f>
        <v>1040.6666666666667</v>
      </c>
      <c r="N12" s="22">
        <f>M12/M8</f>
        <v>4.0725280459170371E-2</v>
      </c>
      <c r="O12" s="43">
        <f>N12/H12</f>
        <v>2.6140676556471328E-3</v>
      </c>
    </row>
    <row r="13" spans="2:15" x14ac:dyDescent="0.25">
      <c r="B13" s="69"/>
      <c r="C13" s="25" t="s">
        <v>34</v>
      </c>
      <c r="D13" s="22">
        <v>107100</v>
      </c>
      <c r="E13" s="22">
        <v>194700</v>
      </c>
      <c r="F13" s="22">
        <v>160900</v>
      </c>
      <c r="G13" s="22">
        <f t="shared" ref="G13" si="3">AVERAGE(D13:F13)</f>
        <v>154233.33333333334</v>
      </c>
      <c r="H13" s="22">
        <f>G13/G9</f>
        <v>17.962653829729415</v>
      </c>
      <c r="I13" s="43">
        <f>H13/H13</f>
        <v>1</v>
      </c>
      <c r="J13" s="22">
        <v>75600</v>
      </c>
      <c r="K13" s="22">
        <v>45840</v>
      </c>
      <c r="L13" s="22">
        <v>44350</v>
      </c>
      <c r="M13" s="22">
        <f t="shared" si="2"/>
        <v>55263.333333333336</v>
      </c>
      <c r="N13" s="22">
        <f>M13/M9</f>
        <v>8.1593582361336683</v>
      </c>
      <c r="O13" s="43">
        <f>N13/H13</f>
        <v>0.45424013141250735</v>
      </c>
    </row>
    <row r="16" spans="2:15" x14ac:dyDescent="0.25">
      <c r="B16" s="69" t="s">
        <v>8</v>
      </c>
      <c r="C16" s="20" t="s">
        <v>35</v>
      </c>
      <c r="D16" s="70" t="s">
        <v>29</v>
      </c>
      <c r="E16" s="71"/>
      <c r="F16" s="72"/>
      <c r="G16" s="27" t="s">
        <v>13</v>
      </c>
      <c r="J16" s="70" t="s">
        <v>30</v>
      </c>
      <c r="K16" s="71"/>
      <c r="L16" s="72"/>
      <c r="M16" s="27" t="s">
        <v>13</v>
      </c>
    </row>
    <row r="17" spans="2:15" x14ac:dyDescent="0.25">
      <c r="B17" s="69"/>
      <c r="C17" s="17" t="s">
        <v>3</v>
      </c>
      <c r="D17" s="22">
        <v>14880</v>
      </c>
      <c r="E17" s="22">
        <v>27570</v>
      </c>
      <c r="F17" s="22">
        <v>21970</v>
      </c>
      <c r="G17" s="22">
        <f>AVERAGE(D17:F17)</f>
        <v>21473.333333333332</v>
      </c>
      <c r="J17" s="22">
        <v>19980</v>
      </c>
      <c r="K17" s="22">
        <v>30250</v>
      </c>
      <c r="L17" s="22">
        <v>19870</v>
      </c>
      <c r="M17" s="22">
        <f>AVERAGE(J17:L17)</f>
        <v>23366.666666666668</v>
      </c>
    </row>
    <row r="18" spans="2:15" x14ac:dyDescent="0.25">
      <c r="B18" s="69"/>
      <c r="C18" s="17" t="s">
        <v>33</v>
      </c>
      <c r="D18" s="22">
        <v>15610</v>
      </c>
      <c r="E18" s="22">
        <v>14440</v>
      </c>
      <c r="F18" s="22">
        <v>11760</v>
      </c>
      <c r="G18" s="22">
        <f t="shared" ref="G18:G19" si="4">AVERAGE(D18:F18)</f>
        <v>13936.666666666666</v>
      </c>
      <c r="J18" s="22">
        <v>14900</v>
      </c>
      <c r="K18" s="22">
        <v>10020</v>
      </c>
      <c r="L18" s="22">
        <v>15530</v>
      </c>
      <c r="M18" s="22">
        <f t="shared" ref="M18:M19" si="5">AVERAGE(J18:L18)</f>
        <v>13483.333333333334</v>
      </c>
    </row>
    <row r="19" spans="2:15" x14ac:dyDescent="0.25">
      <c r="B19" s="69"/>
      <c r="C19" s="17" t="s">
        <v>34</v>
      </c>
      <c r="D19" s="22">
        <v>1677</v>
      </c>
      <c r="E19" s="22">
        <v>2426</v>
      </c>
      <c r="F19" s="22">
        <v>4582</v>
      </c>
      <c r="G19" s="22">
        <f t="shared" si="4"/>
        <v>2895</v>
      </c>
      <c r="J19" s="22">
        <v>2148</v>
      </c>
      <c r="K19" s="22">
        <v>6413</v>
      </c>
      <c r="L19" s="22">
        <v>5061</v>
      </c>
      <c r="M19" s="22">
        <f t="shared" si="5"/>
        <v>4540.666666666667</v>
      </c>
    </row>
    <row r="20" spans="2:15" x14ac:dyDescent="0.25">
      <c r="B20" s="69"/>
      <c r="C20" s="20" t="s">
        <v>36</v>
      </c>
      <c r="D20" s="70" t="s">
        <v>29</v>
      </c>
      <c r="E20" s="71"/>
      <c r="F20" s="72"/>
      <c r="G20" s="27" t="s">
        <v>13</v>
      </c>
      <c r="H20" s="20" t="s">
        <v>31</v>
      </c>
      <c r="I20" s="38" t="s">
        <v>32</v>
      </c>
      <c r="J20" s="70" t="s">
        <v>30</v>
      </c>
      <c r="K20" s="71"/>
      <c r="L20" s="72"/>
      <c r="M20" s="27" t="s">
        <v>13</v>
      </c>
      <c r="N20" s="20" t="s">
        <v>31</v>
      </c>
      <c r="O20" s="38" t="s">
        <v>32</v>
      </c>
    </row>
    <row r="21" spans="2:15" x14ac:dyDescent="0.25">
      <c r="B21" s="69"/>
      <c r="C21" s="17" t="s">
        <v>3</v>
      </c>
      <c r="D21" s="22">
        <v>4417000</v>
      </c>
      <c r="E21" s="22">
        <v>5599000</v>
      </c>
      <c r="F21" s="22">
        <v>6392000</v>
      </c>
      <c r="G21" s="22">
        <f>AVERAGE(D21:F21)</f>
        <v>5469333.333333333</v>
      </c>
      <c r="H21" s="22">
        <f>G21/G17</f>
        <v>254.70350822725862</v>
      </c>
      <c r="I21" s="43">
        <f>H21/H21</f>
        <v>1</v>
      </c>
      <c r="J21" s="22">
        <v>2609000</v>
      </c>
      <c r="K21" s="22">
        <v>2710000</v>
      </c>
      <c r="L21" s="22">
        <v>1611000</v>
      </c>
      <c r="M21" s="22">
        <f>AVERAGE(J21:L21)</f>
        <v>2310000</v>
      </c>
      <c r="N21" s="22">
        <f>M21/M17</f>
        <v>98.858773181169752</v>
      </c>
      <c r="O21" s="43">
        <f>N21/H21</f>
        <v>0.38813275038584566</v>
      </c>
    </row>
    <row r="22" spans="2:15" x14ac:dyDescent="0.25">
      <c r="B22" s="69"/>
      <c r="C22" s="17" t="s">
        <v>33</v>
      </c>
      <c r="D22" s="22">
        <v>3748000</v>
      </c>
      <c r="E22" s="22">
        <v>2998000</v>
      </c>
      <c r="F22" s="22">
        <v>2217000</v>
      </c>
      <c r="G22" s="22">
        <f t="shared" ref="G22:G23" si="6">AVERAGE(D22:F22)</f>
        <v>2987666.6666666665</v>
      </c>
      <c r="H22" s="22">
        <f>G22/G18</f>
        <v>214.37455154269313</v>
      </c>
      <c r="I22" s="43">
        <f>H22/H22</f>
        <v>1</v>
      </c>
      <c r="J22" s="22">
        <v>1055</v>
      </c>
      <c r="K22" s="22">
        <v>1275</v>
      </c>
      <c r="L22" s="22">
        <v>1032</v>
      </c>
      <c r="M22" s="22">
        <f t="shared" ref="M22:M23" si="7">AVERAGE(J22:L22)</f>
        <v>1120.6666666666667</v>
      </c>
      <c r="N22" s="22">
        <f>M22/M18</f>
        <v>8.3114956736711987E-2</v>
      </c>
      <c r="O22" s="43">
        <f>N22/H22</f>
        <v>3.8770906405912397E-4</v>
      </c>
    </row>
    <row r="23" spans="2:15" x14ac:dyDescent="0.25">
      <c r="B23" s="69"/>
      <c r="C23" s="17" t="s">
        <v>34</v>
      </c>
      <c r="D23" s="22">
        <v>818500</v>
      </c>
      <c r="E23" s="22">
        <v>825000</v>
      </c>
      <c r="F23" s="22">
        <v>1211000</v>
      </c>
      <c r="G23" s="22">
        <f t="shared" si="6"/>
        <v>951500</v>
      </c>
      <c r="H23" s="22">
        <f>G23/G19</f>
        <v>328.67012089810015</v>
      </c>
      <c r="I23" s="43">
        <f>H23/H23</f>
        <v>1</v>
      </c>
      <c r="J23" s="22">
        <v>514600</v>
      </c>
      <c r="K23" s="22">
        <v>789500</v>
      </c>
      <c r="L23" s="22">
        <v>575800</v>
      </c>
      <c r="M23" s="22">
        <f t="shared" si="7"/>
        <v>626633.33333333337</v>
      </c>
      <c r="N23" s="22">
        <f>M23/M19</f>
        <v>138.00469828219056</v>
      </c>
      <c r="O23" s="43">
        <f>N23/H23</f>
        <v>0.41988817816809426</v>
      </c>
    </row>
    <row r="26" spans="2:15" x14ac:dyDescent="0.25">
      <c r="B26" s="69" t="s">
        <v>9</v>
      </c>
      <c r="C26" s="20" t="s">
        <v>35</v>
      </c>
      <c r="D26" s="70" t="s">
        <v>29</v>
      </c>
      <c r="E26" s="71"/>
      <c r="F26" s="72"/>
      <c r="G26" s="27" t="s">
        <v>13</v>
      </c>
      <c r="J26" s="70" t="s">
        <v>30</v>
      </c>
      <c r="K26" s="71"/>
      <c r="L26" s="72"/>
      <c r="M26" s="27" t="s">
        <v>13</v>
      </c>
    </row>
    <row r="27" spans="2:15" x14ac:dyDescent="0.25">
      <c r="B27" s="69"/>
      <c r="C27" s="17" t="s">
        <v>3</v>
      </c>
      <c r="D27" s="22">
        <v>529900</v>
      </c>
      <c r="E27" s="22">
        <v>831600</v>
      </c>
      <c r="F27" s="22">
        <v>879100</v>
      </c>
      <c r="G27" s="22">
        <f>AVERAGE(D27:F27)</f>
        <v>746866.66666666663</v>
      </c>
      <c r="J27" s="22">
        <v>1115000</v>
      </c>
      <c r="K27" s="22">
        <v>1178000</v>
      </c>
      <c r="L27" s="22">
        <v>985900</v>
      </c>
      <c r="M27" s="22">
        <f>AVERAGE(J27:L27)</f>
        <v>1092966.6666666667</v>
      </c>
    </row>
    <row r="28" spans="2:15" x14ac:dyDescent="0.25">
      <c r="B28" s="69"/>
      <c r="C28" s="17" t="s">
        <v>33</v>
      </c>
      <c r="D28" s="22">
        <v>138500</v>
      </c>
      <c r="E28" s="22">
        <v>308700</v>
      </c>
      <c r="F28" s="22">
        <v>371000</v>
      </c>
      <c r="G28" s="22">
        <f t="shared" ref="G28:G29" si="8">AVERAGE(D28:F28)</f>
        <v>272733.33333333331</v>
      </c>
      <c r="J28" s="22">
        <v>409300</v>
      </c>
      <c r="K28" s="22">
        <v>407700</v>
      </c>
      <c r="L28" s="22">
        <v>251500</v>
      </c>
      <c r="M28" s="22">
        <f t="shared" ref="M28:M29" si="9">AVERAGE(J28:L28)</f>
        <v>356166.66666666669</v>
      </c>
    </row>
    <row r="29" spans="2:15" x14ac:dyDescent="0.25">
      <c r="B29" s="69"/>
      <c r="C29" s="17" t="s">
        <v>34</v>
      </c>
      <c r="D29" s="22">
        <v>761400</v>
      </c>
      <c r="E29" s="22">
        <v>1147000</v>
      </c>
      <c r="F29" s="22">
        <v>1234000</v>
      </c>
      <c r="G29" s="22">
        <f t="shared" si="8"/>
        <v>1047466.6666666666</v>
      </c>
      <c r="J29" s="22">
        <v>1428000</v>
      </c>
      <c r="K29" s="22">
        <v>394600</v>
      </c>
      <c r="L29" s="22">
        <v>1556000</v>
      </c>
      <c r="M29" s="22">
        <f t="shared" si="9"/>
        <v>1126200</v>
      </c>
    </row>
    <row r="30" spans="2:15" x14ac:dyDescent="0.25">
      <c r="B30" s="69"/>
      <c r="C30" s="20" t="s">
        <v>36</v>
      </c>
      <c r="D30" s="70" t="s">
        <v>29</v>
      </c>
      <c r="E30" s="71"/>
      <c r="F30" s="72"/>
      <c r="G30" s="27" t="s">
        <v>13</v>
      </c>
      <c r="H30" s="20" t="s">
        <v>31</v>
      </c>
      <c r="I30" s="38" t="s">
        <v>32</v>
      </c>
      <c r="J30" s="70" t="s">
        <v>30</v>
      </c>
      <c r="K30" s="71"/>
      <c r="L30" s="72"/>
      <c r="M30" s="27" t="s">
        <v>13</v>
      </c>
      <c r="N30" s="20" t="s">
        <v>31</v>
      </c>
      <c r="O30" s="38" t="s">
        <v>32</v>
      </c>
    </row>
    <row r="31" spans="2:15" x14ac:dyDescent="0.25">
      <c r="B31" s="69"/>
      <c r="C31" s="17" t="s">
        <v>3</v>
      </c>
      <c r="D31" s="22">
        <v>11330000</v>
      </c>
      <c r="E31" s="22">
        <v>16170000</v>
      </c>
      <c r="F31" s="22">
        <v>17510000</v>
      </c>
      <c r="G31" s="22">
        <f>AVERAGE(D31:F31)</f>
        <v>15003333.333333334</v>
      </c>
      <c r="H31" s="22">
        <f>G31/G27</f>
        <v>20.088369186824959</v>
      </c>
      <c r="I31" s="43">
        <f>H31/H31</f>
        <v>1</v>
      </c>
      <c r="J31" s="22">
        <v>5524000</v>
      </c>
      <c r="K31" s="22">
        <v>5333000</v>
      </c>
      <c r="L31" s="22">
        <v>3960000</v>
      </c>
      <c r="M31" s="22">
        <f>AVERAGE(J31:L31)</f>
        <v>4939000</v>
      </c>
      <c r="N31" s="22">
        <f>M31/M27</f>
        <v>4.5188935313672269</v>
      </c>
      <c r="O31" s="43">
        <f>N31/H31</f>
        <v>0.22495074086606104</v>
      </c>
    </row>
    <row r="32" spans="2:15" x14ac:dyDescent="0.25">
      <c r="B32" s="69"/>
      <c r="C32" s="17" t="s">
        <v>33</v>
      </c>
      <c r="D32" s="22">
        <v>1697000</v>
      </c>
      <c r="E32" s="22">
        <v>3992000</v>
      </c>
      <c r="F32" s="22">
        <v>4456000</v>
      </c>
      <c r="G32" s="22">
        <f t="shared" ref="G32:G33" si="10">AVERAGE(D32:F32)</f>
        <v>3381666.6666666665</v>
      </c>
      <c r="H32" s="22">
        <f>G32/G28</f>
        <v>12.399168907357614</v>
      </c>
      <c r="I32" s="43">
        <f>H32/H32</f>
        <v>1</v>
      </c>
      <c r="J32" s="22">
        <v>1652</v>
      </c>
      <c r="K32" s="22">
        <v>15280</v>
      </c>
      <c r="L32" s="22">
        <v>13280</v>
      </c>
      <c r="M32" s="22">
        <f t="shared" ref="M32:M33" si="11">AVERAGE(J32:L32)</f>
        <v>10070.666666666666</v>
      </c>
      <c r="N32" s="22">
        <f>M32/M28</f>
        <v>2.8275152082358444E-2</v>
      </c>
      <c r="O32" s="43">
        <f>N32/H32</f>
        <v>2.280407041280008E-3</v>
      </c>
    </row>
    <row r="33" spans="2:15" x14ac:dyDescent="0.25">
      <c r="B33" s="69"/>
      <c r="C33" s="17" t="s">
        <v>34</v>
      </c>
      <c r="D33" s="22">
        <v>12010000</v>
      </c>
      <c r="E33" s="22">
        <v>15600000</v>
      </c>
      <c r="F33" s="22">
        <v>18230000</v>
      </c>
      <c r="G33" s="22">
        <f t="shared" si="10"/>
        <v>15280000</v>
      </c>
      <c r="H33" s="22">
        <f>G33/G29</f>
        <v>14.587576374745417</v>
      </c>
      <c r="I33" s="43">
        <f>H33/H33</f>
        <v>1</v>
      </c>
      <c r="J33" s="22">
        <v>6585000</v>
      </c>
      <c r="K33" s="22">
        <v>15160</v>
      </c>
      <c r="L33" s="22">
        <v>5125000</v>
      </c>
      <c r="M33" s="22">
        <f t="shared" si="11"/>
        <v>3908386.6666666665</v>
      </c>
      <c r="N33" s="22">
        <f>M33/M29</f>
        <v>3.4704197004676494</v>
      </c>
      <c r="O33" s="43">
        <f>N33/H33</f>
        <v>0.23790241855910868</v>
      </c>
    </row>
    <row r="34" spans="2:15" x14ac:dyDescent="0.25"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</row>
    <row r="36" spans="2:15" x14ac:dyDescent="0.25">
      <c r="C36" s="16" t="s">
        <v>50</v>
      </c>
    </row>
  </sheetData>
  <mergeCells count="15">
    <mergeCell ref="B6:B13"/>
    <mergeCell ref="B16:B23"/>
    <mergeCell ref="J16:L16"/>
    <mergeCell ref="J20:L20"/>
    <mergeCell ref="B26:B33"/>
    <mergeCell ref="D26:F26"/>
    <mergeCell ref="D30:F30"/>
    <mergeCell ref="J26:L26"/>
    <mergeCell ref="J30:L30"/>
    <mergeCell ref="D6:F6"/>
    <mergeCell ref="J6:L6"/>
    <mergeCell ref="D10:F10"/>
    <mergeCell ref="D16:F16"/>
    <mergeCell ref="D20:F20"/>
    <mergeCell ref="J10:L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Fig 2B&amp;C</vt:lpstr>
      <vt:lpstr>Fig 3A</vt:lpstr>
      <vt:lpstr>Fig 3B</vt:lpstr>
      <vt:lpstr>Fig 3C</vt:lpstr>
      <vt:lpstr>Fig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Krittika Dummunee (PGR)</dc:creator>
  <cp:lastModifiedBy>Melanie Mcdonald</cp:lastModifiedBy>
  <dcterms:created xsi:type="dcterms:W3CDTF">2025-02-24T13:15:48Z</dcterms:created>
  <dcterms:modified xsi:type="dcterms:W3CDTF">2025-03-13T14:44:43Z</dcterms:modified>
</cp:coreProperties>
</file>