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480" yWindow="100" windowWidth="24140" windowHeight="15100" activeTab="5"/>
  </bookViews>
  <sheets>
    <sheet name="Hoja1" sheetId="1" r:id="rId1"/>
    <sheet name="Hoja2" sheetId="2" r:id="rId2"/>
    <sheet name="estadisticos" sheetId="3" r:id="rId3"/>
    <sheet name="Datos finales" sheetId="4" r:id="rId4"/>
    <sheet name="Figuras Finales" sheetId="5" r:id="rId5"/>
    <sheet name="Integrative Biology-1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6" l="1"/>
  <c r="N7" i="6"/>
  <c r="N8" i="6"/>
  <c r="N9" i="6"/>
  <c r="M8" i="6"/>
  <c r="M9" i="6"/>
  <c r="H140" i="3"/>
  <c r="H141" i="3"/>
  <c r="H142" i="3"/>
  <c r="H143" i="3"/>
  <c r="H144" i="3"/>
  <c r="H146" i="3"/>
  <c r="G140" i="3"/>
  <c r="G141" i="3"/>
  <c r="G142" i="3"/>
  <c r="G143" i="3"/>
  <c r="G144" i="3"/>
  <c r="G146" i="3"/>
  <c r="H145" i="3"/>
  <c r="G145" i="3"/>
  <c r="F140" i="3"/>
  <c r="E126" i="3"/>
  <c r="D126" i="3"/>
  <c r="E125" i="3"/>
  <c r="D125" i="3"/>
  <c r="G24" i="3"/>
  <c r="G23" i="3"/>
  <c r="G22" i="3"/>
  <c r="G21" i="3"/>
  <c r="G20" i="3"/>
  <c r="G19" i="3"/>
  <c r="G18" i="3"/>
  <c r="G17" i="3"/>
  <c r="G16" i="3"/>
  <c r="G23" i="2"/>
  <c r="K23" i="2"/>
  <c r="R46" i="2"/>
  <c r="Q46" i="2"/>
  <c r="K22" i="2"/>
  <c r="R45" i="2"/>
  <c r="Q45" i="2"/>
  <c r="C21" i="2"/>
  <c r="R44" i="2"/>
  <c r="Q44" i="2"/>
  <c r="K20" i="2"/>
  <c r="R43" i="2"/>
  <c r="Q43" i="2"/>
  <c r="E19" i="2"/>
  <c r="G19" i="2"/>
  <c r="K19" i="2"/>
  <c r="R42" i="2"/>
  <c r="Q42" i="2"/>
  <c r="C18" i="2"/>
  <c r="I18" i="2"/>
  <c r="R40" i="2"/>
  <c r="Q40" i="2"/>
  <c r="C17" i="2"/>
  <c r="E17" i="2"/>
  <c r="G17" i="2"/>
  <c r="R39" i="2"/>
  <c r="Q39" i="2"/>
  <c r="C16" i="2"/>
  <c r="E16" i="2"/>
  <c r="G16" i="2"/>
  <c r="R38" i="2"/>
  <c r="Q38" i="2"/>
  <c r="C15" i="2"/>
  <c r="E15" i="2"/>
  <c r="G15" i="2"/>
  <c r="K15" i="2"/>
  <c r="R37" i="2"/>
  <c r="Q37" i="2"/>
  <c r="Q23" i="2"/>
  <c r="P23" i="2"/>
  <c r="G22" i="2"/>
  <c r="Q22" i="2"/>
  <c r="P22" i="2"/>
  <c r="P21" i="2"/>
  <c r="K21" i="2"/>
  <c r="G20" i="2"/>
  <c r="Q20" i="2"/>
  <c r="P20" i="2"/>
  <c r="Q19" i="2"/>
  <c r="P19" i="2"/>
  <c r="K18" i="2"/>
  <c r="Q18" i="2"/>
  <c r="P18" i="2"/>
  <c r="K17" i="2"/>
  <c r="Q17" i="2"/>
  <c r="P17" i="2"/>
  <c r="K16" i="2"/>
  <c r="Q16" i="2"/>
  <c r="P16" i="2"/>
  <c r="Q15" i="2"/>
  <c r="P15" i="2"/>
</calcChain>
</file>

<file path=xl/sharedStrings.xml><?xml version="1.0" encoding="utf-8"?>
<sst xmlns="http://schemas.openxmlformats.org/spreadsheetml/2006/main" count="661" uniqueCount="136">
  <si>
    <t>C+ Glass+Col I</t>
  </si>
  <si>
    <t>C+ PEAspc</t>
  </si>
  <si>
    <t>C+ PLLAa</t>
  </si>
  <si>
    <t>C+ PLLAspc</t>
  </si>
  <si>
    <t>Sand PLLAa-PLLAa</t>
  </si>
  <si>
    <t>Sand PLLAspc-PLLAa</t>
  </si>
  <si>
    <t>Sand PLLAspc-PLLAfilm</t>
  </si>
  <si>
    <t>2012.01.09</t>
  </si>
  <si>
    <t>Sin watershed</t>
  </si>
  <si>
    <t>Con watershed</t>
  </si>
  <si>
    <t>En rojo los datos en los que se ha eliminado algún dato porque se desvía de la media</t>
  </si>
  <si>
    <t>2012.01.31</t>
  </si>
  <si>
    <t>CellC</t>
  </si>
  <si>
    <t>Mala IF en fotos</t>
  </si>
  <si>
    <t>2012.02.17</t>
  </si>
  <si>
    <t>C+ PLLA solvent cast</t>
  </si>
  <si>
    <t>Sand PLLAa-PLLAsolvent</t>
  </si>
  <si>
    <t>Sand PLLAa-PLLAsolvent cast FN-BSAarriba</t>
  </si>
  <si>
    <t>Sand PLLAspc-PLLAsolvent cast FN-BSAarriba</t>
  </si>
  <si>
    <t>Células muertas</t>
  </si>
  <si>
    <t>Celulas muertas no lo hago</t>
  </si>
  <si>
    <t>Muestras</t>
  </si>
  <si>
    <t>El único día que se hacen los experimentos con anillas de teflón!!!</t>
  </si>
  <si>
    <t>-</t>
  </si>
  <si>
    <t>No hecho mala IF</t>
  </si>
  <si>
    <t>Muy raro…y la IF salió muy mal esta vez casi no se ve marcaje</t>
  </si>
  <si>
    <t>Células en mal estado porque aquí ya se hizo con anillas de metal ariba</t>
  </si>
  <si>
    <t>El guión "-" significa que ese día no se hizo esa condición</t>
  </si>
  <si>
    <t xml:space="preserve">Lo bueno (o malo…) del programa CellC es que se puede ir haciendo de una en una, de forma que a cada foto le puedes aplicar un treshold diferente y ves directamente si ha seleccionado bien los nucleos o no, mientras que D. Moratal suele aplicar simepre el mismo </t>
  </si>
  <si>
    <t xml:space="preserve">treshold. Esto podría ser malo porque en los sandwiches las imágenes siempre son peores que en los controles. Aunque dan resultados diferentes, la tendencia entre las diferentes condiciones es similar </t>
  </si>
  <si>
    <t>Lon controles de Colágeno dan altos los primeros experimentos pero a Marco le daban igual. Supongo que será por el critubo elegido</t>
  </si>
  <si>
    <t>material</t>
  </si>
  <si>
    <t>protein</t>
  </si>
  <si>
    <t>COL+FN</t>
  </si>
  <si>
    <t>C-Glass</t>
  </si>
  <si>
    <t>C-PLAspc</t>
  </si>
  <si>
    <t>C-PLAa</t>
  </si>
  <si>
    <t>FN</t>
  </si>
  <si>
    <t>PLAspc-PLAa</t>
  </si>
  <si>
    <t>PLAspc-PLAfilm</t>
  </si>
  <si>
    <t>PLAa-PLAa</t>
  </si>
  <si>
    <t>PLAa-PLAfilm</t>
  </si>
  <si>
    <t>FN-FN</t>
  </si>
  <si>
    <t>FN-BSA</t>
  </si>
  <si>
    <t>no salió</t>
  </si>
  <si>
    <t>dead(metal)</t>
  </si>
  <si>
    <t>dead</t>
  </si>
  <si>
    <t>normalizado respecto C-glass</t>
  </si>
  <si>
    <t xml:space="preserve"> dataset</t>
  </si>
  <si>
    <t>comparable</t>
  </si>
  <si>
    <t>diff</t>
  </si>
  <si>
    <t>desv</t>
  </si>
  <si>
    <t>no salió la IF</t>
  </si>
  <si>
    <t>Resultado final</t>
  </si>
  <si>
    <t>%Dif normalizando con C+ Col I</t>
  </si>
  <si>
    <t>C+ Col I</t>
  </si>
  <si>
    <t>Sand PLLAspc-PLLAa FN-FN</t>
  </si>
  <si>
    <t>Sand PLLAspc-PLLAfilm FN-FN</t>
  </si>
  <si>
    <t>Sand PLLAa-PLLAfilm</t>
  </si>
  <si>
    <t>Sand PLLAa-PLLAa FN-FN</t>
  </si>
  <si>
    <t>Sand PLLAa-PLLAfilm FN-BSA</t>
  </si>
  <si>
    <t>Sand PLLAspc-PLLAfilm FN-BSA</t>
  </si>
  <si>
    <t>En mis notas esta escrito</t>
  </si>
  <si>
    <t>que mucha diferenciación!!</t>
  </si>
  <si>
    <t>No repetido:dificil alinear fibras</t>
  </si>
  <si>
    <t>2012.04.17</t>
  </si>
  <si>
    <t>% Dif</t>
  </si>
  <si>
    <t>desvest</t>
  </si>
  <si>
    <t>%Dif normalizado con C+ Col I y eliminando los datos que se salen de lo normal o con mala IF</t>
  </si>
  <si>
    <t>Diferenciacion</t>
  </si>
  <si>
    <t>Desvest</t>
  </si>
  <si>
    <t>Comparable dataset</t>
  </si>
  <si>
    <t>Cuando se pone PLLAfilm arriba aumenta mucho la diferenciacion, aunque al igual que pasa con los controles, cuando hay PLLAa abajo los myotubos son menos grandes</t>
  </si>
  <si>
    <t>Cuando se pone PLLAfilm arriba con BSA tb hay mucha diferenciación. Se debería mirar si es diferente del control y si llega a como con FN arriba o se queda a un poquito menos</t>
  </si>
  <si>
    <t>Dado que sand PLLAa-PLLAfilm lo hemos hecho 2 veces y una de ella la IF salió un poco mal (tengo apuntado que mucha dif y hay fotos de campo claro q se ven celulas tipo myotubo</t>
  </si>
  <si>
    <t>pero el marcaje no fue muy bueno) yo cogería los valores del día que salió bien (17.04.2012) y pondría la desvest de ese mismo día.</t>
  </si>
  <si>
    <t>Sand PLLAa-PLLAfilm FN-FN</t>
  </si>
  <si>
    <t>Sand PLLAspc-PLLAa FN-BSA</t>
  </si>
  <si>
    <t>Tabla definitiva</t>
  </si>
  <si>
    <t>1 ó  2</t>
  </si>
  <si>
    <t>Media</t>
  </si>
  <si>
    <t>Análisis de varianza de un factor</t>
  </si>
  <si>
    <t>RESUMEN</t>
  </si>
  <si>
    <t>Grupos</t>
  </si>
  <si>
    <t>Cuenta</t>
  </si>
  <si>
    <t>Suma</t>
  </si>
  <si>
    <t>Promedio</t>
  </si>
  <si>
    <t>Varianza</t>
  </si>
  <si>
    <t>ANÁLISIS DE VARIANZA</t>
  </si>
  <si>
    <t>Origen de las variaciones</t>
  </si>
  <si>
    <t>Suma de cuadrados</t>
  </si>
  <si>
    <t>Grados de libertad</t>
  </si>
  <si>
    <t>Promedio de los cuadrados</t>
  </si>
  <si>
    <t>F</t>
  </si>
  <si>
    <t>Probabilidad</t>
  </si>
  <si>
    <t>Valor crítico para F</t>
  </si>
  <si>
    <t>Entre grupos</t>
  </si>
  <si>
    <t>Dentro de los grupos</t>
  </si>
  <si>
    <t>Total</t>
  </si>
  <si>
    <t>El análisis se debe hacer como siempre? Influye el haber normalizado? Se deberían aparear datos por días?</t>
  </si>
  <si>
    <t>Solo tenemos datos buenos de 1día así q el estadístico lo hacemos con los datos de ese día</t>
  </si>
  <si>
    <t>Eliminando los valores en rojo de la izquierda sí da significativo (abajo)</t>
  </si>
  <si>
    <t>Para comparar entre sand PLLAspc-PLLAfilm y Sand PLLAa-PLLAfilm, se podría normalizar cada valor de Sand PLLAa-PLLAfilm y así tener varios datos para poder comparar</t>
  </si>
  <si>
    <t>Normalizado</t>
  </si>
  <si>
    <t>Da igual si PLLAspc o PLLAa abajo cuando se tapa con film!!</t>
  </si>
  <si>
    <t>Si eliminamos este valor sí que hay diferencia con BSA en los sand PLLAa-PLLAspc!!!</t>
  </si>
  <si>
    <t>Con BSA baja la diferenciacion en Sand PLLAspc-PLLAfilm</t>
  </si>
  <si>
    <t>Todos los controles son diferentes al C+ Col I</t>
  </si>
  <si>
    <t>* significa menor de 0.05</t>
  </si>
  <si>
    <t>** significa menor de 0.01</t>
  </si>
  <si>
    <t>***Significa menor de 0.001</t>
  </si>
  <si>
    <t>Quito el sandwich PLLAa-PLLAa xq no tiene sentido!!!</t>
  </si>
  <si>
    <t>† significa diferente de control 0.05</t>
  </si>
  <si>
    <t>C+ p</t>
  </si>
  <si>
    <t>C+ a</t>
  </si>
  <si>
    <t>SDWp-a</t>
  </si>
  <si>
    <t xml:space="preserve">SDWp </t>
  </si>
  <si>
    <t xml:space="preserve">SDWa </t>
  </si>
  <si>
    <t>Graficas para las figuras del paper (Ojo!!! aquí no estan las significancias estadisticas!!!!)</t>
  </si>
  <si>
    <t>SDWp</t>
  </si>
  <si>
    <t>SDWp BSA</t>
  </si>
  <si>
    <t>SDWa</t>
  </si>
  <si>
    <t>SDWa BSA</t>
  </si>
  <si>
    <t>Comprobar los estadisticos por si en alguno de puede poner doble ** y xa restarle importancia al dato de que SDWa BSA tiene mas diferenciacion que en el control</t>
  </si>
  <si>
    <t>pvalue menor de 0.001!!!!</t>
  </si>
  <si>
    <t>p value entre 0.05 y 0.01</t>
  </si>
  <si>
    <t>Data from old paper</t>
  </si>
  <si>
    <t>%Diff</t>
  </si>
  <si>
    <t>2D</t>
  </si>
  <si>
    <t>SW</t>
  </si>
  <si>
    <t>SW (BSA)</t>
  </si>
  <si>
    <t>Pooling the data</t>
  </si>
  <si>
    <t>ITS</t>
  </si>
  <si>
    <t>%Differentiation</t>
  </si>
  <si>
    <t>BSA</t>
  </si>
  <si>
    <t>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</si>
</sst>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rgb="FF7030A0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Font="1" applyFill="1"/>
    <xf numFmtId="0" fontId="2" fillId="0" borderId="0" xfId="1" applyFont="1" applyFill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0" xfId="0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2" xfId="0" applyFill="1" applyBorder="1"/>
    <xf numFmtId="14" fontId="0" fillId="0" borderId="0" xfId="0" applyNumberFormat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Border="1"/>
    <xf numFmtId="164" fontId="4" fillId="0" borderId="0" xfId="0" applyNumberFormat="1" applyFont="1" applyBorder="1"/>
    <xf numFmtId="164" fontId="6" fillId="3" borderId="0" xfId="0" applyNumberFormat="1" applyFont="1" applyFill="1" applyBorder="1"/>
    <xf numFmtId="164" fontId="0" fillId="3" borderId="0" xfId="0" applyNumberFormat="1" applyFill="1" applyBorder="1"/>
    <xf numFmtId="164" fontId="0" fillId="3" borderId="2" xfId="0" applyNumberFormat="1" applyFill="1" applyBorder="1"/>
    <xf numFmtId="164" fontId="0" fillId="4" borderId="0" xfId="0" applyNumberFormat="1" applyFill="1" applyBorder="1"/>
    <xf numFmtId="164" fontId="7" fillId="4" borderId="0" xfId="0" applyNumberFormat="1" applyFont="1" applyFill="1" applyBorder="1"/>
    <xf numFmtId="164" fontId="0" fillId="4" borderId="2" xfId="0" applyNumberFormat="1" applyFill="1" applyBorder="1"/>
    <xf numFmtId="164" fontId="8" fillId="2" borderId="0" xfId="1" applyNumberFormat="1" applyFont="1" applyFill="1" applyBorder="1"/>
    <xf numFmtId="164" fontId="8" fillId="2" borderId="0" xfId="1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164" fontId="4" fillId="0" borderId="2" xfId="0" applyNumberFormat="1" applyFont="1" applyFill="1" applyBorder="1"/>
    <xf numFmtId="164" fontId="4" fillId="0" borderId="0" xfId="0" applyNumberFormat="1" applyFont="1" applyFill="1" applyBorder="1"/>
    <xf numFmtId="0" fontId="0" fillId="0" borderId="4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164" fontId="0" fillId="0" borderId="10" xfId="0" applyNumberFormat="1" applyFont="1" applyFill="1" applyBorder="1"/>
    <xf numFmtId="164" fontId="7" fillId="0" borderId="9" xfId="0" applyNumberFormat="1" applyFont="1" applyBorder="1"/>
    <xf numFmtId="2" fontId="0" fillId="0" borderId="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0" fillId="2" borderId="2" xfId="0" applyFill="1" applyBorder="1"/>
    <xf numFmtId="0" fontId="0" fillId="2" borderId="15" xfId="0" applyFill="1" applyBorder="1"/>
    <xf numFmtId="0" fontId="0" fillId="2" borderId="16" xfId="0" applyFill="1" applyBorder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2" fontId="0" fillId="0" borderId="0" xfId="0" applyNumberFormat="1"/>
    <xf numFmtId="2" fontId="0" fillId="0" borderId="4" xfId="0" applyNumberFormat="1" applyFill="1" applyBorder="1"/>
    <xf numFmtId="2" fontId="0" fillId="2" borderId="4" xfId="0" applyNumberFormat="1" applyFill="1" applyBorder="1"/>
    <xf numFmtId="0" fontId="9" fillId="0" borderId="0" xfId="0" applyFont="1"/>
    <xf numFmtId="0" fontId="10" fillId="0" borderId="0" xfId="0" applyFont="1"/>
    <xf numFmtId="0" fontId="0" fillId="5" borderId="4" xfId="0" applyFill="1" applyBorder="1"/>
    <xf numFmtId="16" fontId="0" fillId="0" borderId="0" xfId="0" applyNumberFormat="1" applyFill="1" applyBorder="1" applyAlignment="1">
      <alignment horizontal="right"/>
    </xf>
    <xf numFmtId="0" fontId="0" fillId="0" borderId="20" xfId="0" applyBorder="1"/>
    <xf numFmtId="0" fontId="0" fillId="2" borderId="0" xfId="0" applyFill="1"/>
    <xf numFmtId="0" fontId="5" fillId="0" borderId="4" xfId="0" applyFont="1" applyBorder="1"/>
    <xf numFmtId="0" fontId="0" fillId="0" borderId="0" xfId="0" applyFill="1" applyBorder="1" applyAlignment="1"/>
    <xf numFmtId="0" fontId="0" fillId="0" borderId="20" xfId="0" applyFill="1" applyBorder="1" applyAlignment="1"/>
    <xf numFmtId="0" fontId="11" fillId="0" borderId="21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9" fillId="6" borderId="0" xfId="0" applyFont="1" applyFill="1"/>
    <xf numFmtId="0" fontId="0" fillId="6" borderId="0" xfId="0" applyFill="1"/>
    <xf numFmtId="0" fontId="4" fillId="0" borderId="0" xfId="0" applyFont="1" applyBorder="1"/>
    <xf numFmtId="0" fontId="4" fillId="0" borderId="0" xfId="0" applyFont="1" applyFill="1" applyBorder="1" applyAlignment="1"/>
    <xf numFmtId="0" fontId="0" fillId="2" borderId="0" xfId="0" applyFill="1" applyBorder="1" applyAlignment="1"/>
    <xf numFmtId="0" fontId="0" fillId="0" borderId="22" xfId="0" applyBorder="1"/>
    <xf numFmtId="0" fontId="0" fillId="0" borderId="0" xfId="0" applyAlignment="1">
      <alignment wrapText="1"/>
    </xf>
    <xf numFmtId="0" fontId="0" fillId="7" borderId="0" xfId="0" applyFill="1"/>
    <xf numFmtId="0" fontId="0" fillId="8" borderId="0" xfId="0" applyFill="1"/>
    <xf numFmtId="0" fontId="15" fillId="0" borderId="0" xfId="0" applyFont="1"/>
    <xf numFmtId="0" fontId="15" fillId="0" borderId="23" xfId="0" applyFont="1" applyBorder="1"/>
    <xf numFmtId="0" fontId="15" fillId="0" borderId="22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17" xfId="0" applyFont="1" applyBorder="1"/>
    <xf numFmtId="0" fontId="15" fillId="0" borderId="12" xfId="0" applyFont="1" applyBorder="1"/>
    <xf numFmtId="0" fontId="15" fillId="0" borderId="28" xfId="0" applyFont="1" applyBorder="1"/>
    <xf numFmtId="0" fontId="3" fillId="0" borderId="0" xfId="0" applyFont="1" applyAlignment="1">
      <alignment horizontal="left"/>
    </xf>
    <xf numFmtId="164" fontId="8" fillId="2" borderId="0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5" fillId="0" borderId="15" xfId="0" applyFont="1" applyBorder="1"/>
    <xf numFmtId="0" fontId="15" fillId="0" borderId="16" xfId="0" applyFont="1" applyBorder="1"/>
    <xf numFmtId="0" fontId="16" fillId="0" borderId="18" xfId="0" applyFont="1" applyBorder="1"/>
    <xf numFmtId="0" fontId="15" fillId="0" borderId="24" xfId="0" applyFont="1" applyFill="1" applyBorder="1"/>
    <xf numFmtId="0" fontId="15" fillId="0" borderId="25" xfId="0" applyFont="1" applyFill="1" applyBorder="1"/>
    <xf numFmtId="0" fontId="15" fillId="0" borderId="26" xfId="0" applyFont="1" applyFill="1" applyBorder="1"/>
    <xf numFmtId="14" fontId="15" fillId="0" borderId="22" xfId="0" applyNumberFormat="1" applyFont="1" applyBorder="1" applyAlignment="1">
      <alignment horizontal="center"/>
    </xf>
  </cellXfs>
  <cellStyles count="2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Hoja2!$Q$15:$Q$23</c:f>
                <c:numCache>
                  <c:formatCode>General</c:formatCode>
                  <c:ptCount val="9"/>
                  <c:pt idx="0">
                    <c:v>0.0</c:v>
                  </c:pt>
                  <c:pt idx="1">
                    <c:v>0.184577209549524</c:v>
                  </c:pt>
                  <c:pt idx="2">
                    <c:v>0.192974855381457</c:v>
                  </c:pt>
                  <c:pt idx="3">
                    <c:v>0.560175762551182</c:v>
                  </c:pt>
                  <c:pt idx="4">
                    <c:v>0.100416927382683</c:v>
                  </c:pt>
                  <c:pt idx="5">
                    <c:v>0.886772299906831</c:v>
                  </c:pt>
                  <c:pt idx="7">
                    <c:v>0.760954182529829</c:v>
                  </c:pt>
                  <c:pt idx="8">
                    <c:v>0.224965494220546</c:v>
                  </c:pt>
                </c:numCache>
              </c:numRef>
            </c:plus>
            <c:minus>
              <c:numRef>
                <c:f>Hoja2!$Q$15:$Q$23</c:f>
                <c:numCache>
                  <c:formatCode>General</c:formatCode>
                  <c:ptCount val="9"/>
                  <c:pt idx="0">
                    <c:v>0.0</c:v>
                  </c:pt>
                  <c:pt idx="1">
                    <c:v>0.184577209549524</c:v>
                  </c:pt>
                  <c:pt idx="2">
                    <c:v>0.192974855381457</c:v>
                  </c:pt>
                  <c:pt idx="3">
                    <c:v>0.560175762551182</c:v>
                  </c:pt>
                  <c:pt idx="4">
                    <c:v>0.100416927382683</c:v>
                  </c:pt>
                  <c:pt idx="5">
                    <c:v>0.886772299906831</c:v>
                  </c:pt>
                  <c:pt idx="7">
                    <c:v>0.760954182529829</c:v>
                  </c:pt>
                  <c:pt idx="8">
                    <c:v>0.224965494220546</c:v>
                  </c:pt>
                </c:numCache>
              </c:numRef>
            </c:minus>
          </c:errBars>
          <c:cat>
            <c:strRef>
              <c:f>Hoja2!$O$15:$O$23</c:f>
              <c:strCache>
                <c:ptCount val="9"/>
                <c:pt idx="0">
                  <c:v>C+ Col I</c:v>
                </c:pt>
                <c:pt idx="1">
                  <c:v>C+ PLLAspc</c:v>
                </c:pt>
                <c:pt idx="2">
                  <c:v>C+ PLLAa</c:v>
                </c:pt>
                <c:pt idx="3">
                  <c:v>Sand PLLAspc-PLLAa FN-FN</c:v>
                </c:pt>
                <c:pt idx="4">
                  <c:v>Sand PLLAspc-PLLAfilm FN-FN</c:v>
                </c:pt>
                <c:pt idx="5">
                  <c:v>Sand PLLAa-PLLAfilm</c:v>
                </c:pt>
                <c:pt idx="6">
                  <c:v>Sand PLLAa-PLLAa FN-FN</c:v>
                </c:pt>
                <c:pt idx="7">
                  <c:v>Sand PLLAa-PLLAfilm FN-BSA</c:v>
                </c:pt>
                <c:pt idx="8">
                  <c:v>Sand PLLAspc-PLLAfilm FN-BSA</c:v>
                </c:pt>
              </c:strCache>
            </c:strRef>
          </c:cat>
          <c:val>
            <c:numRef>
              <c:f>Hoja2!$P$15:$P$23</c:f>
              <c:numCache>
                <c:formatCode>General</c:formatCode>
                <c:ptCount val="9"/>
                <c:pt idx="0">
                  <c:v>1.0</c:v>
                </c:pt>
                <c:pt idx="1">
                  <c:v>1.112535164888367</c:v>
                </c:pt>
                <c:pt idx="2">
                  <c:v>1.273912742886662</c:v>
                </c:pt>
                <c:pt idx="3">
                  <c:v>0.646745456173337</c:v>
                </c:pt>
                <c:pt idx="4">
                  <c:v>2.132901211048898</c:v>
                </c:pt>
                <c:pt idx="5">
                  <c:v>1.487766940615798</c:v>
                </c:pt>
                <c:pt idx="6" formatCode="0.00">
                  <c:v>1.225048923679061</c:v>
                </c:pt>
                <c:pt idx="7" formatCode="0.00">
                  <c:v>1.446153857068078</c:v>
                </c:pt>
                <c:pt idx="8">
                  <c:v>1.626853569603948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10939816"/>
        <c:axId val="-2110885208"/>
      </c:barChart>
      <c:catAx>
        <c:axId val="-2110939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10885208"/>
        <c:crosses val="autoZero"/>
        <c:auto val="1"/>
        <c:lblAlgn val="ctr"/>
        <c:lblOffset val="100"/>
        <c:noMultiLvlLbl val="0"/>
      </c:catAx>
      <c:valAx>
        <c:axId val="-2110885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s-ES" sz="1200">
                    <a:latin typeface="Times New Roman" pitchFamily="18" charset="0"/>
                    <a:cs typeface="Times New Roman" pitchFamily="18" charset="0"/>
                  </a:rPr>
                  <a:t>Normalized differentiation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109398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'Figuras Finales'!$K$84:$K$85</c:f>
                <c:numCache>
                  <c:formatCode>General</c:formatCode>
                  <c:ptCount val="2"/>
                  <c:pt idx="0">
                    <c:v>0.103371592592351</c:v>
                  </c:pt>
                  <c:pt idx="1">
                    <c:v>0.100416927382679</c:v>
                  </c:pt>
                </c:numCache>
              </c:numRef>
            </c:plus>
            <c:minus>
              <c:numRef>
                <c:f>'Figuras Finales'!$K$84:$K$85</c:f>
                <c:numCache>
                  <c:formatCode>General</c:formatCode>
                  <c:ptCount val="2"/>
                  <c:pt idx="0">
                    <c:v>0.103371592592351</c:v>
                  </c:pt>
                  <c:pt idx="1">
                    <c:v>0.100416927382679</c:v>
                  </c:pt>
                </c:numCache>
              </c:numRef>
            </c:minus>
          </c:errBars>
          <c:cat>
            <c:numRef>
              <c:f>'Figuras Finales'!$I$84:$I$85</c:f>
              <c:numCache>
                <c:formatCode>General</c:formatCode>
                <c:ptCount val="2"/>
              </c:numCache>
            </c:numRef>
          </c:cat>
          <c:val>
            <c:numRef>
              <c:f>'Figuras Finales'!$J$84:$J$85</c:f>
              <c:numCache>
                <c:formatCode>General</c:formatCode>
                <c:ptCount val="2"/>
                <c:pt idx="0">
                  <c:v>1.194609758269992</c:v>
                </c:pt>
                <c:pt idx="1">
                  <c:v>2.132901211048898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0807000"/>
        <c:axId val="-2110804024"/>
      </c:barChart>
      <c:catAx>
        <c:axId val="-211080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0804024"/>
        <c:crosses val="autoZero"/>
        <c:auto val="1"/>
        <c:lblAlgn val="ctr"/>
        <c:lblOffset val="100"/>
        <c:noMultiLvlLbl val="0"/>
      </c:catAx>
      <c:valAx>
        <c:axId val="-2110804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s-ES"/>
          </a:p>
        </c:txPr>
        <c:crossAx val="-211080700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plus"/>
            <c:errValType val="cust"/>
            <c:noEndCap val="0"/>
            <c:plus>
              <c:numRef>
                <c:f>'Integrative Biology-1'!$F$18:$F$21</c:f>
                <c:numCache>
                  <c:formatCode>General</c:formatCode>
                  <c:ptCount val="4"/>
                  <c:pt idx="0">
                    <c:v>11.88082623424494</c:v>
                  </c:pt>
                  <c:pt idx="1">
                    <c:v>3.78843950495661</c:v>
                  </c:pt>
                  <c:pt idx="2">
                    <c:v>9.140316366581279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'Integrative Biology-1'!$D$18:$D$20</c:f>
              <c:strCache>
                <c:ptCount val="3"/>
                <c:pt idx="0">
                  <c:v>2D</c:v>
                </c:pt>
                <c:pt idx="1">
                  <c:v>FN</c:v>
                </c:pt>
                <c:pt idx="2">
                  <c:v>BSA</c:v>
                </c:pt>
              </c:strCache>
            </c:strRef>
          </c:cat>
          <c:val>
            <c:numRef>
              <c:f>'Integrative Biology-1'!$E$18:$E$20</c:f>
              <c:numCache>
                <c:formatCode>General</c:formatCode>
                <c:ptCount val="3"/>
                <c:pt idx="0">
                  <c:v>45.7281040225</c:v>
                </c:pt>
                <c:pt idx="1">
                  <c:v>79.65259568333333</c:v>
                </c:pt>
                <c:pt idx="2">
                  <c:v>57.651642555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833240"/>
        <c:axId val="2109836248"/>
      </c:barChart>
      <c:catAx>
        <c:axId val="2109833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109836248"/>
        <c:crosses val="autoZero"/>
        <c:auto val="1"/>
        <c:lblAlgn val="ctr"/>
        <c:lblOffset val="100"/>
        <c:noMultiLvlLbl val="0"/>
      </c:catAx>
      <c:valAx>
        <c:axId val="2109836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2109833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Hoja2!$R$37:$R$46</c:f>
                <c:numCache>
                  <c:formatCode>General</c:formatCode>
                  <c:ptCount val="10"/>
                  <c:pt idx="0">
                    <c:v>0.0</c:v>
                  </c:pt>
                  <c:pt idx="1">
                    <c:v>0.103371592592351</c:v>
                  </c:pt>
                  <c:pt idx="2">
                    <c:v>0.15356702256018</c:v>
                  </c:pt>
                  <c:pt idx="3">
                    <c:v>0.0132000862993459</c:v>
                  </c:pt>
                  <c:pt idx="5">
                    <c:v>0.100416927382683</c:v>
                  </c:pt>
                  <c:pt idx="6">
                    <c:v>0.368427515446355</c:v>
                  </c:pt>
                  <c:pt idx="7">
                    <c:v>0.0998043052837573</c:v>
                  </c:pt>
                  <c:pt idx="8">
                    <c:v>0.404117597315066</c:v>
                  </c:pt>
                  <c:pt idx="9">
                    <c:v>0.224965494220546</c:v>
                  </c:pt>
                </c:numCache>
              </c:numRef>
            </c:plus>
            <c:minus>
              <c:numRef>
                <c:f>Hoja2!$R$37:$R$46</c:f>
                <c:numCache>
                  <c:formatCode>General</c:formatCode>
                  <c:ptCount val="10"/>
                  <c:pt idx="0">
                    <c:v>0.0</c:v>
                  </c:pt>
                  <c:pt idx="1">
                    <c:v>0.103371592592351</c:v>
                  </c:pt>
                  <c:pt idx="2">
                    <c:v>0.15356702256018</c:v>
                  </c:pt>
                  <c:pt idx="3">
                    <c:v>0.0132000862993459</c:v>
                  </c:pt>
                  <c:pt idx="5">
                    <c:v>0.100416927382683</c:v>
                  </c:pt>
                  <c:pt idx="6">
                    <c:v>0.368427515446355</c:v>
                  </c:pt>
                  <c:pt idx="7">
                    <c:v>0.0998043052837573</c:v>
                  </c:pt>
                  <c:pt idx="8">
                    <c:v>0.404117597315066</c:v>
                  </c:pt>
                  <c:pt idx="9">
                    <c:v>0.224965494220546</c:v>
                  </c:pt>
                </c:numCache>
              </c:numRef>
            </c:minus>
          </c:errBars>
          <c:cat>
            <c:strRef>
              <c:f>Hoja2!$O$37:$O$46</c:f>
              <c:strCache>
                <c:ptCount val="10"/>
                <c:pt idx="0">
                  <c:v>C+ Col I</c:v>
                </c:pt>
                <c:pt idx="1">
                  <c:v>C+ PLLAspc</c:v>
                </c:pt>
                <c:pt idx="2">
                  <c:v>C+ PLLAa</c:v>
                </c:pt>
                <c:pt idx="3">
                  <c:v>Sand PLLAspc-PLLAa FN-FN</c:v>
                </c:pt>
                <c:pt idx="4">
                  <c:v>Sand PLLAspc-PLLAa FN-BSA</c:v>
                </c:pt>
                <c:pt idx="5">
                  <c:v>Sand PLLAspc-PLLAfilm FN-FN</c:v>
                </c:pt>
                <c:pt idx="6">
                  <c:v>Sand PLLAa-PLLAfilm FN-FN</c:v>
                </c:pt>
                <c:pt idx="7">
                  <c:v>Sand PLLAa-PLLAa FN-FN</c:v>
                </c:pt>
                <c:pt idx="8">
                  <c:v>Sand PLLAa-PLLAfilm FN-BSA</c:v>
                </c:pt>
                <c:pt idx="9">
                  <c:v>Sand PLLAspc-PLLAfilm FN-BSA</c:v>
                </c:pt>
              </c:strCache>
            </c:strRef>
          </c:cat>
          <c:val>
            <c:numRef>
              <c:f>Hoja2!$Q$37:$Q$46</c:f>
              <c:numCache>
                <c:formatCode>0.00</c:formatCode>
                <c:ptCount val="10"/>
                <c:pt idx="0" formatCode="General">
                  <c:v>1.0</c:v>
                </c:pt>
                <c:pt idx="1">
                  <c:v>1.194609758269992</c:v>
                </c:pt>
                <c:pt idx="2">
                  <c:v>1.297215670120572</c:v>
                </c:pt>
                <c:pt idx="3">
                  <c:v>0.970118184260005</c:v>
                </c:pt>
                <c:pt idx="5">
                  <c:v>2.132901211048898</c:v>
                </c:pt>
                <c:pt idx="6" formatCode="General">
                  <c:v>2.114809647248309</c:v>
                </c:pt>
                <c:pt idx="7">
                  <c:v>1.225048923679061</c:v>
                </c:pt>
                <c:pt idx="8">
                  <c:v>1.984229719707186</c:v>
                </c:pt>
                <c:pt idx="9">
                  <c:v>1.626853569603948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113703272"/>
        <c:axId val="-2121007720"/>
      </c:barChart>
      <c:catAx>
        <c:axId val="2113703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21007720"/>
        <c:crosses val="autoZero"/>
        <c:auto val="1"/>
        <c:lblAlgn val="ctr"/>
        <c:lblOffset val="100"/>
        <c:noMultiLvlLbl val="0"/>
      </c:catAx>
      <c:valAx>
        <c:axId val="-2121007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Normalized Differentiation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3703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Hoja2!$R$62:$R$70</c:f>
                <c:numCache>
                  <c:formatCode>General</c:formatCode>
                  <c:ptCount val="9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  <c:pt idx="3">
                    <c:v>0.0132000862993459</c:v>
                  </c:pt>
                  <c:pt idx="5">
                    <c:v>0.100416927382679</c:v>
                  </c:pt>
                  <c:pt idx="6">
                    <c:v>0.224965494220545</c:v>
                  </c:pt>
                  <c:pt idx="7">
                    <c:v>0.368427515446355</c:v>
                  </c:pt>
                  <c:pt idx="8">
                    <c:v>0.404117597315066</c:v>
                  </c:pt>
                </c:numCache>
              </c:numRef>
            </c:plus>
            <c:minus>
              <c:numRef>
                <c:f>Hoja2!$R$62:$R$70</c:f>
                <c:numCache>
                  <c:formatCode>General</c:formatCode>
                  <c:ptCount val="9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  <c:pt idx="3">
                    <c:v>0.0132000862993459</c:v>
                  </c:pt>
                  <c:pt idx="5">
                    <c:v>0.100416927382679</c:v>
                  </c:pt>
                  <c:pt idx="6">
                    <c:v>0.224965494220545</c:v>
                  </c:pt>
                  <c:pt idx="7">
                    <c:v>0.368427515446355</c:v>
                  </c:pt>
                  <c:pt idx="8">
                    <c:v>0.404117597315066</c:v>
                  </c:pt>
                </c:numCache>
              </c:numRef>
            </c:minus>
          </c:errBars>
          <c:cat>
            <c:strRef>
              <c:f>Hoja2!$O$62:$O$70</c:f>
              <c:strCache>
                <c:ptCount val="9"/>
                <c:pt idx="0">
                  <c:v>C+ Col I</c:v>
                </c:pt>
                <c:pt idx="1">
                  <c:v>C+ PLLAspc</c:v>
                </c:pt>
                <c:pt idx="2">
                  <c:v>C+ PLLAa</c:v>
                </c:pt>
                <c:pt idx="3">
                  <c:v>Sand PLLAspc-PLLAa FN-FN</c:v>
                </c:pt>
                <c:pt idx="4">
                  <c:v>Sand PLLAspc-PLLAa FN-BSA</c:v>
                </c:pt>
                <c:pt idx="5">
                  <c:v>Sand PLLAspc-PLLAfilm FN-FN</c:v>
                </c:pt>
                <c:pt idx="6">
                  <c:v>Sand PLLAspc-PLLAfilm FN-BSA</c:v>
                </c:pt>
                <c:pt idx="7">
                  <c:v>Sand PLLAa-PLLAfilm FN-FN</c:v>
                </c:pt>
                <c:pt idx="8">
                  <c:v>Sand PLLAa-PLLAfilm FN-BSA</c:v>
                </c:pt>
              </c:strCache>
            </c:strRef>
          </c:cat>
          <c:val>
            <c:numRef>
              <c:f>Hoja2!$Q$62:$Q$70</c:f>
              <c:numCache>
                <c:formatCode>General</c:formatCode>
                <c:ptCount val="9"/>
                <c:pt idx="0">
                  <c:v>1.0</c:v>
                </c:pt>
                <c:pt idx="1">
                  <c:v>1.194609758269992</c:v>
                </c:pt>
                <c:pt idx="2">
                  <c:v>1.297215670120572</c:v>
                </c:pt>
                <c:pt idx="3">
                  <c:v>0.970118184260005</c:v>
                </c:pt>
                <c:pt idx="5">
                  <c:v>2.132901211048898</c:v>
                </c:pt>
                <c:pt idx="6">
                  <c:v>1.626853569603948</c:v>
                </c:pt>
                <c:pt idx="7">
                  <c:v>2.114809647248309</c:v>
                </c:pt>
                <c:pt idx="8">
                  <c:v>1.984229719707186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21009640"/>
        <c:axId val="-2110935976"/>
      </c:barChart>
      <c:catAx>
        <c:axId val="-2121009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-2110935976"/>
        <c:crosses val="autoZero"/>
        <c:auto val="1"/>
        <c:lblAlgn val="ctr"/>
        <c:lblOffset val="100"/>
        <c:noMultiLvlLbl val="0"/>
      </c:catAx>
      <c:valAx>
        <c:axId val="-2110935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Normalized</a:t>
                </a:r>
                <a:r>
                  <a:rPr lang="es-ES" baseline="0"/>
                  <a:t> differentiation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1210096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'Datos finales'!$E$17:$E$22</c:f>
                <c:numCache>
                  <c:formatCode>General</c:formatCode>
                  <c:ptCount val="6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  <c:pt idx="3">
                    <c:v>0.0132000862993459</c:v>
                  </c:pt>
                  <c:pt idx="4">
                    <c:v>0.100416927382679</c:v>
                  </c:pt>
                  <c:pt idx="5">
                    <c:v>0.186941185192514</c:v>
                  </c:pt>
                </c:numCache>
              </c:numRef>
            </c:plus>
            <c:minus>
              <c:numRef>
                <c:f>'Datos finales'!$E$17:$E$22</c:f>
                <c:numCache>
                  <c:formatCode>General</c:formatCode>
                  <c:ptCount val="6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  <c:pt idx="3">
                    <c:v>0.0132000862993459</c:v>
                  </c:pt>
                  <c:pt idx="4">
                    <c:v>0.100416927382679</c:v>
                  </c:pt>
                  <c:pt idx="5">
                    <c:v>0.186941185192514</c:v>
                  </c:pt>
                </c:numCache>
              </c:numRef>
            </c:minus>
          </c:errBars>
          <c:cat>
            <c:strRef>
              <c:f>'Datos finales'!$B$17:$B$22</c:f>
              <c:strCache>
                <c:ptCount val="6"/>
                <c:pt idx="0">
                  <c:v>C+ Col I</c:v>
                </c:pt>
                <c:pt idx="1">
                  <c:v>C+ p</c:v>
                </c:pt>
                <c:pt idx="2">
                  <c:v>C+ a</c:v>
                </c:pt>
                <c:pt idx="3">
                  <c:v>SDWp-a</c:v>
                </c:pt>
                <c:pt idx="4">
                  <c:v>SDWp </c:v>
                </c:pt>
                <c:pt idx="5">
                  <c:v>SDWa </c:v>
                </c:pt>
              </c:strCache>
            </c:strRef>
          </c:cat>
          <c:val>
            <c:numRef>
              <c:f>'Datos finales'!$D$17:$D$22</c:f>
              <c:numCache>
                <c:formatCode>General</c:formatCode>
                <c:ptCount val="6"/>
                <c:pt idx="0">
                  <c:v>1.0</c:v>
                </c:pt>
                <c:pt idx="1">
                  <c:v>1.194609758269992</c:v>
                </c:pt>
                <c:pt idx="2">
                  <c:v>1.297215670120572</c:v>
                </c:pt>
                <c:pt idx="3">
                  <c:v>0.970118184260005</c:v>
                </c:pt>
                <c:pt idx="4">
                  <c:v>2.132901211048898</c:v>
                </c:pt>
                <c:pt idx="5">
                  <c:v>2.249150592038575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09816424"/>
        <c:axId val="-2111408648"/>
      </c:barChart>
      <c:catAx>
        <c:axId val="2109816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-2111408648"/>
        <c:crosses val="autoZero"/>
        <c:auto val="1"/>
        <c:lblAlgn val="ctr"/>
        <c:lblOffset val="100"/>
        <c:noMultiLvlLbl val="0"/>
      </c:catAx>
      <c:valAx>
        <c:axId val="-2111408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098164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'Datos finales'!$E$38:$E$44</c:f>
                <c:numCache>
                  <c:formatCode>General</c:formatCode>
                  <c:ptCount val="7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  <c:pt idx="3">
                    <c:v>0.100416927382679</c:v>
                  </c:pt>
                  <c:pt idx="4">
                    <c:v>0.224965494220545</c:v>
                  </c:pt>
                  <c:pt idx="5">
                    <c:v>0.186941185192514</c:v>
                  </c:pt>
                  <c:pt idx="6">
                    <c:v>0.295259007031246</c:v>
                  </c:pt>
                </c:numCache>
              </c:numRef>
            </c:plus>
            <c:minus>
              <c:numRef>
                <c:f>'Datos finales'!$E$38:$E$44</c:f>
                <c:numCache>
                  <c:formatCode>General</c:formatCode>
                  <c:ptCount val="7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  <c:pt idx="3">
                    <c:v>0.100416927382679</c:v>
                  </c:pt>
                  <c:pt idx="4">
                    <c:v>0.224965494220545</c:v>
                  </c:pt>
                  <c:pt idx="5">
                    <c:v>0.186941185192514</c:v>
                  </c:pt>
                  <c:pt idx="6">
                    <c:v>0.295259007031246</c:v>
                  </c:pt>
                </c:numCache>
              </c:numRef>
            </c:minus>
          </c:errBars>
          <c:cat>
            <c:strRef>
              <c:f>'Datos finales'!$B$38:$B$44</c:f>
              <c:strCache>
                <c:ptCount val="7"/>
                <c:pt idx="0">
                  <c:v>C+ Col I</c:v>
                </c:pt>
                <c:pt idx="1">
                  <c:v>C+ PLLAspc</c:v>
                </c:pt>
                <c:pt idx="2">
                  <c:v>C+ PLLAa</c:v>
                </c:pt>
                <c:pt idx="3">
                  <c:v>Sand PLLAspc-PLLAfilm FN-FN</c:v>
                </c:pt>
                <c:pt idx="4">
                  <c:v>Sand PLLAspc-PLLAfilm FN-BSA</c:v>
                </c:pt>
                <c:pt idx="5">
                  <c:v>Sand PLLAa-PLLAfilm FN-FN</c:v>
                </c:pt>
                <c:pt idx="6">
                  <c:v>Sand PLLAa-PLLAfilm FN-BSA</c:v>
                </c:pt>
              </c:strCache>
            </c:strRef>
          </c:cat>
          <c:val>
            <c:numRef>
              <c:f>'Datos finales'!$D$38:$D$44</c:f>
              <c:numCache>
                <c:formatCode>General</c:formatCode>
                <c:ptCount val="7"/>
                <c:pt idx="0">
                  <c:v>1.0</c:v>
                </c:pt>
                <c:pt idx="1">
                  <c:v>1.194609758269992</c:v>
                </c:pt>
                <c:pt idx="2">
                  <c:v>1.297215670120572</c:v>
                </c:pt>
                <c:pt idx="3">
                  <c:v>2.132901211048898</c:v>
                </c:pt>
                <c:pt idx="4">
                  <c:v>1.626853569603948</c:v>
                </c:pt>
                <c:pt idx="5">
                  <c:v>2.249150592038575</c:v>
                </c:pt>
                <c:pt idx="6">
                  <c:v>1.859592581730433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12459912"/>
        <c:axId val="2112462952"/>
      </c:barChart>
      <c:catAx>
        <c:axId val="2112459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2112462952"/>
        <c:crosses val="autoZero"/>
        <c:auto val="1"/>
        <c:lblAlgn val="ctr"/>
        <c:lblOffset val="100"/>
        <c:noMultiLvlLbl val="0"/>
      </c:catAx>
      <c:valAx>
        <c:axId val="2112462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124599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'Figuras Finales'!$E$7:$E$11</c:f>
                <c:numCache>
                  <c:formatCode>General</c:formatCode>
                  <c:ptCount val="5"/>
                  <c:pt idx="0">
                    <c:v>0.103371592592351</c:v>
                  </c:pt>
                  <c:pt idx="1">
                    <c:v>0.100416927382679</c:v>
                  </c:pt>
                  <c:pt idx="2">
                    <c:v>0.0132000862993459</c:v>
                  </c:pt>
                  <c:pt idx="3">
                    <c:v>0.153567022560179</c:v>
                  </c:pt>
                  <c:pt idx="4">
                    <c:v>0.186941185192514</c:v>
                  </c:pt>
                </c:numCache>
              </c:numRef>
            </c:plus>
            <c:minus>
              <c:numRef>
                <c:f>'Figuras Finales'!$E$7:$E$11</c:f>
                <c:numCache>
                  <c:formatCode>General</c:formatCode>
                  <c:ptCount val="5"/>
                  <c:pt idx="0">
                    <c:v>0.103371592592351</c:v>
                  </c:pt>
                  <c:pt idx="1">
                    <c:v>0.100416927382679</c:v>
                  </c:pt>
                  <c:pt idx="2">
                    <c:v>0.0132000862993459</c:v>
                  </c:pt>
                  <c:pt idx="3">
                    <c:v>0.153567022560179</c:v>
                  </c:pt>
                  <c:pt idx="4">
                    <c:v>0.186941185192514</c:v>
                  </c:pt>
                </c:numCache>
              </c:numRef>
            </c:minus>
          </c:errBars>
          <c:cat>
            <c:strRef>
              <c:f>'Figuras Finales'!$B$7:$B$11</c:f>
              <c:strCache>
                <c:ptCount val="5"/>
                <c:pt idx="0">
                  <c:v>C+ p</c:v>
                </c:pt>
                <c:pt idx="1">
                  <c:v>SDWp </c:v>
                </c:pt>
                <c:pt idx="2">
                  <c:v>SDWp-a</c:v>
                </c:pt>
                <c:pt idx="3">
                  <c:v>C+ a</c:v>
                </c:pt>
                <c:pt idx="4">
                  <c:v>SDWa </c:v>
                </c:pt>
              </c:strCache>
            </c:strRef>
          </c:cat>
          <c:val>
            <c:numRef>
              <c:f>'Figuras Finales'!$D$7:$D$11</c:f>
              <c:numCache>
                <c:formatCode>General</c:formatCode>
                <c:ptCount val="5"/>
                <c:pt idx="0">
                  <c:v>1.194609758269992</c:v>
                </c:pt>
                <c:pt idx="1">
                  <c:v>2.132901211048898</c:v>
                </c:pt>
                <c:pt idx="2">
                  <c:v>0.970118184260005</c:v>
                </c:pt>
                <c:pt idx="3">
                  <c:v>1.297215670120572</c:v>
                </c:pt>
                <c:pt idx="4">
                  <c:v>2.249150592038575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12583336"/>
        <c:axId val="2112586344"/>
      </c:barChart>
      <c:catAx>
        <c:axId val="2112583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2112586344"/>
        <c:crosses val="autoZero"/>
        <c:auto val="1"/>
        <c:lblAlgn val="ctr"/>
        <c:lblOffset val="100"/>
        <c:noMultiLvlLbl val="0"/>
      </c:catAx>
      <c:valAx>
        <c:axId val="2112586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125833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'Figuras Finales'!$K$26:$K$31</c:f>
                <c:numCache>
                  <c:formatCode>General</c:formatCode>
                  <c:ptCount val="6"/>
                  <c:pt idx="0">
                    <c:v>0.103371592592351</c:v>
                  </c:pt>
                  <c:pt idx="1">
                    <c:v>0.100416927382679</c:v>
                  </c:pt>
                  <c:pt idx="2">
                    <c:v>0.224965494220545</c:v>
                  </c:pt>
                  <c:pt idx="3">
                    <c:v>0.153567022560179</c:v>
                  </c:pt>
                  <c:pt idx="4">
                    <c:v>0.186941185192514</c:v>
                  </c:pt>
                  <c:pt idx="5">
                    <c:v>0.295259007031246</c:v>
                  </c:pt>
                </c:numCache>
              </c:numRef>
            </c:plus>
            <c:minus>
              <c:numRef>
                <c:f>'Figuras Finales'!$K$26:$K$31</c:f>
                <c:numCache>
                  <c:formatCode>General</c:formatCode>
                  <c:ptCount val="6"/>
                  <c:pt idx="0">
                    <c:v>0.103371592592351</c:v>
                  </c:pt>
                  <c:pt idx="1">
                    <c:v>0.100416927382679</c:v>
                  </c:pt>
                  <c:pt idx="2">
                    <c:v>0.224965494220545</c:v>
                  </c:pt>
                  <c:pt idx="3">
                    <c:v>0.153567022560179</c:v>
                  </c:pt>
                  <c:pt idx="4">
                    <c:v>0.186941185192514</c:v>
                  </c:pt>
                  <c:pt idx="5">
                    <c:v>0.295259007031246</c:v>
                  </c:pt>
                </c:numCache>
              </c:numRef>
            </c:minus>
          </c:errBars>
          <c:cat>
            <c:strRef>
              <c:f>'Figuras Finales'!$H$26:$H$31</c:f>
              <c:strCache>
                <c:ptCount val="6"/>
                <c:pt idx="0">
                  <c:v>C+ p</c:v>
                </c:pt>
                <c:pt idx="1">
                  <c:v>SDWp</c:v>
                </c:pt>
                <c:pt idx="2">
                  <c:v>SDWp BSA</c:v>
                </c:pt>
                <c:pt idx="3">
                  <c:v>C+ a</c:v>
                </c:pt>
                <c:pt idx="4">
                  <c:v>SDWa</c:v>
                </c:pt>
                <c:pt idx="5">
                  <c:v>SDWa BSA</c:v>
                </c:pt>
              </c:strCache>
            </c:strRef>
          </c:cat>
          <c:val>
            <c:numRef>
              <c:f>'Figuras Finales'!$J$26:$J$31</c:f>
              <c:numCache>
                <c:formatCode>General</c:formatCode>
                <c:ptCount val="6"/>
                <c:pt idx="0">
                  <c:v>1.194609758269992</c:v>
                </c:pt>
                <c:pt idx="1">
                  <c:v>2.132901211048898</c:v>
                </c:pt>
                <c:pt idx="2">
                  <c:v>1.626853569603948</c:v>
                </c:pt>
                <c:pt idx="3">
                  <c:v>1.297215670120572</c:v>
                </c:pt>
                <c:pt idx="4">
                  <c:v>2.249150592038575</c:v>
                </c:pt>
                <c:pt idx="5">
                  <c:v>1.859592581730433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12100760"/>
        <c:axId val="-2120617912"/>
      </c:barChart>
      <c:catAx>
        <c:axId val="2112100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-2120617912"/>
        <c:crosses val="autoZero"/>
        <c:auto val="1"/>
        <c:lblAlgn val="ctr"/>
        <c:lblOffset val="100"/>
        <c:noMultiLvlLbl val="0"/>
      </c:catAx>
      <c:valAx>
        <c:axId val="-2120617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21121007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prstClr val="black">
                <a:lumMod val="65000"/>
                <a:lumOff val="35000"/>
              </a:prstClr>
            </a:solidFill>
          </c:spPr>
          <c:invertIfNegative val="0"/>
          <c:errBars>
            <c:errBarType val="plus"/>
            <c:errValType val="cust"/>
            <c:noEndCap val="0"/>
            <c:plus>
              <c:numRef>
                <c:f>'Figuras Finales'!$K$40:$K$46</c:f>
                <c:numCache>
                  <c:formatCode>General</c:formatCode>
                  <c:ptCount val="7"/>
                  <c:pt idx="0">
                    <c:v>0.103371592592351</c:v>
                  </c:pt>
                  <c:pt idx="1">
                    <c:v>0.100416927382679</c:v>
                  </c:pt>
                  <c:pt idx="2">
                    <c:v>0.224965494220545</c:v>
                  </c:pt>
                  <c:pt idx="4">
                    <c:v>0.153567022560179</c:v>
                  </c:pt>
                  <c:pt idx="5">
                    <c:v>0.186941185192514</c:v>
                  </c:pt>
                  <c:pt idx="6">
                    <c:v>0.295259007031246</c:v>
                  </c:pt>
                </c:numCache>
              </c:numRef>
            </c:plus>
            <c:minus>
              <c:numRef>
                <c:f>'Figuras Finales'!$K$40:$K$46</c:f>
                <c:numCache>
                  <c:formatCode>General</c:formatCode>
                  <c:ptCount val="7"/>
                  <c:pt idx="0">
                    <c:v>0.103371592592351</c:v>
                  </c:pt>
                  <c:pt idx="1">
                    <c:v>0.100416927382679</c:v>
                  </c:pt>
                  <c:pt idx="2">
                    <c:v>0.224965494220545</c:v>
                  </c:pt>
                  <c:pt idx="4">
                    <c:v>0.153567022560179</c:v>
                  </c:pt>
                  <c:pt idx="5">
                    <c:v>0.186941185192514</c:v>
                  </c:pt>
                  <c:pt idx="6">
                    <c:v>0.295259007031246</c:v>
                  </c:pt>
                </c:numCache>
              </c:numRef>
            </c:minus>
          </c:errBars>
          <c:cat>
            <c:strRef>
              <c:f>'Figuras Finales'!$H$40:$H$46</c:f>
              <c:strCache>
                <c:ptCount val="7"/>
                <c:pt idx="0">
                  <c:v>C+ p</c:v>
                </c:pt>
                <c:pt idx="1">
                  <c:v>SDWp</c:v>
                </c:pt>
                <c:pt idx="2">
                  <c:v>SDWp BSA</c:v>
                </c:pt>
                <c:pt idx="4">
                  <c:v>C+ a</c:v>
                </c:pt>
                <c:pt idx="5">
                  <c:v>SDWa</c:v>
                </c:pt>
                <c:pt idx="6">
                  <c:v>SDWa BSA</c:v>
                </c:pt>
              </c:strCache>
            </c:strRef>
          </c:cat>
          <c:val>
            <c:numRef>
              <c:f>'Figuras Finales'!$J$40:$J$46</c:f>
              <c:numCache>
                <c:formatCode>General</c:formatCode>
                <c:ptCount val="7"/>
                <c:pt idx="0">
                  <c:v>1.194609758269992</c:v>
                </c:pt>
                <c:pt idx="1">
                  <c:v>2.132901211048898</c:v>
                </c:pt>
                <c:pt idx="2">
                  <c:v>1.626853569603948</c:v>
                </c:pt>
                <c:pt idx="4">
                  <c:v>1.297215670120572</c:v>
                </c:pt>
                <c:pt idx="5">
                  <c:v>2.249150592038575</c:v>
                </c:pt>
                <c:pt idx="6">
                  <c:v>1.859592581730433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10920584"/>
        <c:axId val="-2110917576"/>
      </c:barChart>
      <c:catAx>
        <c:axId val="-2110920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-2110917576"/>
        <c:crosses val="autoZero"/>
        <c:auto val="1"/>
        <c:lblAlgn val="ctr"/>
        <c:lblOffset val="100"/>
        <c:noMultiLvlLbl val="0"/>
      </c:catAx>
      <c:valAx>
        <c:axId val="-2110917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-2110920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'Figuras Finales'!$K$66:$K$68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</c:numCache>
              </c:numRef>
            </c:plus>
            <c:minus>
              <c:numRef>
                <c:f>'Figuras Finales'!$K$66:$K$68</c:f>
                <c:numCache>
                  <c:formatCode>General</c:formatCode>
                  <c:ptCount val="3"/>
                  <c:pt idx="0">
                    <c:v>0.0</c:v>
                  </c:pt>
                  <c:pt idx="1">
                    <c:v>0.103371592592351</c:v>
                  </c:pt>
                  <c:pt idx="2">
                    <c:v>0.153567022560179</c:v>
                  </c:pt>
                </c:numCache>
              </c:numRef>
            </c:minus>
          </c:errBars>
          <c:cat>
            <c:strRef>
              <c:f>'Figuras Finales'!$H$66:$H$68</c:f>
              <c:strCache>
                <c:ptCount val="3"/>
                <c:pt idx="0">
                  <c:v>C+ Col I</c:v>
                </c:pt>
                <c:pt idx="1">
                  <c:v>C+ p</c:v>
                </c:pt>
                <c:pt idx="2">
                  <c:v>C+ a</c:v>
                </c:pt>
              </c:strCache>
            </c:strRef>
          </c:cat>
          <c:val>
            <c:numRef>
              <c:f>'Figuras Finales'!$J$66:$J$68</c:f>
              <c:numCache>
                <c:formatCode>General</c:formatCode>
                <c:ptCount val="3"/>
                <c:pt idx="0">
                  <c:v>1.0</c:v>
                </c:pt>
                <c:pt idx="1">
                  <c:v>1.194609758269992</c:v>
                </c:pt>
                <c:pt idx="2">
                  <c:v>1.297215670120572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10841368"/>
        <c:axId val="-2110838360"/>
      </c:barChart>
      <c:catAx>
        <c:axId val="-2110841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-2110838360"/>
        <c:crosses val="autoZero"/>
        <c:auto val="1"/>
        <c:lblAlgn val="ctr"/>
        <c:lblOffset val="100"/>
        <c:noMultiLvlLbl val="0"/>
      </c:catAx>
      <c:valAx>
        <c:axId val="-2110838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-21108413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5" Type="http://schemas.openxmlformats.org/officeDocument/2006/relationships/chart" Target="../charts/chart10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419099</xdr:colOff>
      <xdr:row>10</xdr:row>
      <xdr:rowOff>152399</xdr:rowOff>
    </xdr:from>
    <xdr:to>
      <xdr:col>25</xdr:col>
      <xdr:colOff>695324</xdr:colOff>
      <xdr:row>30</xdr:row>
      <xdr:rowOff>114299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647699</xdr:colOff>
      <xdr:row>33</xdr:row>
      <xdr:rowOff>0</xdr:rowOff>
    </xdr:from>
    <xdr:to>
      <xdr:col>27</xdr:col>
      <xdr:colOff>390524</xdr:colOff>
      <xdr:row>51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752475</xdr:colOff>
      <xdr:row>58</xdr:row>
      <xdr:rowOff>180975</xdr:rowOff>
    </xdr:from>
    <xdr:to>
      <xdr:col>27</xdr:col>
      <xdr:colOff>485775</xdr:colOff>
      <xdr:row>78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47625</xdr:rowOff>
    </xdr:from>
    <xdr:to>
      <xdr:col>11</xdr:col>
      <xdr:colOff>266700</xdr:colOff>
      <xdr:row>27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30</xdr:row>
      <xdr:rowOff>9526</xdr:rowOff>
    </xdr:from>
    <xdr:to>
      <xdr:col>11</xdr:col>
      <xdr:colOff>285750</xdr:colOff>
      <xdr:row>51</xdr:row>
      <xdr:rowOff>9526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1057275</xdr:colOff>
      <xdr:row>32</xdr:row>
      <xdr:rowOff>28575</xdr:rowOff>
    </xdr:from>
    <xdr:to>
      <xdr:col>10</xdr:col>
      <xdr:colOff>285750</xdr:colOff>
      <xdr:row>32</xdr:row>
      <xdr:rowOff>28575</xdr:rowOff>
    </xdr:to>
    <xdr:cxnSp macro="">
      <xdr:nvCxnSpPr>
        <xdr:cNvPr id="6" name="5 Conector recto"/>
        <xdr:cNvCxnSpPr/>
      </xdr:nvCxnSpPr>
      <xdr:spPr>
        <a:xfrm>
          <a:off x="8582025" y="6124575"/>
          <a:ext cx="476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31</xdr:row>
      <xdr:rowOff>9525</xdr:rowOff>
    </xdr:from>
    <xdr:to>
      <xdr:col>10</xdr:col>
      <xdr:colOff>161925</xdr:colOff>
      <xdr:row>31</xdr:row>
      <xdr:rowOff>171450</xdr:rowOff>
    </xdr:to>
    <xdr:sp macro="" textlink="">
      <xdr:nvSpPr>
        <xdr:cNvPr id="7" name="6 CuadroTexto"/>
        <xdr:cNvSpPr txBox="1"/>
      </xdr:nvSpPr>
      <xdr:spPr>
        <a:xfrm>
          <a:off x="8686800" y="5915025"/>
          <a:ext cx="2476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*</a:t>
          </a:r>
        </a:p>
      </xdr:txBody>
    </xdr:sp>
    <xdr:clientData/>
  </xdr:twoCellAnchor>
  <xdr:twoCellAnchor>
    <xdr:from>
      <xdr:col>10</xdr:col>
      <xdr:colOff>876300</xdr:colOff>
      <xdr:row>32</xdr:row>
      <xdr:rowOff>38100</xdr:rowOff>
    </xdr:from>
    <xdr:to>
      <xdr:col>10</xdr:col>
      <xdr:colOff>1352550</xdr:colOff>
      <xdr:row>32</xdr:row>
      <xdr:rowOff>38100</xdr:rowOff>
    </xdr:to>
    <xdr:cxnSp macro="">
      <xdr:nvCxnSpPr>
        <xdr:cNvPr id="8" name="7 Conector recto"/>
        <xdr:cNvCxnSpPr/>
      </xdr:nvCxnSpPr>
      <xdr:spPr>
        <a:xfrm>
          <a:off x="9648825" y="6134100"/>
          <a:ext cx="476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981075</xdr:colOff>
      <xdr:row>31</xdr:row>
      <xdr:rowOff>19050</xdr:rowOff>
    </xdr:from>
    <xdr:to>
      <xdr:col>10</xdr:col>
      <xdr:colOff>1228725</xdr:colOff>
      <xdr:row>31</xdr:row>
      <xdr:rowOff>180975</xdr:rowOff>
    </xdr:to>
    <xdr:sp macro="" textlink="">
      <xdr:nvSpPr>
        <xdr:cNvPr id="9" name="8 CuadroTexto"/>
        <xdr:cNvSpPr txBox="1"/>
      </xdr:nvSpPr>
      <xdr:spPr>
        <a:xfrm>
          <a:off x="9753600" y="5924550"/>
          <a:ext cx="2476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*</a:t>
          </a:r>
        </a:p>
      </xdr:txBody>
    </xdr:sp>
    <xdr:clientData/>
  </xdr:twoCellAnchor>
  <xdr:twoCellAnchor>
    <xdr:from>
      <xdr:col>10</xdr:col>
      <xdr:colOff>504826</xdr:colOff>
      <xdr:row>10</xdr:row>
      <xdr:rowOff>0</xdr:rowOff>
    </xdr:from>
    <xdr:to>
      <xdr:col>10</xdr:col>
      <xdr:colOff>990600</xdr:colOff>
      <xdr:row>10</xdr:row>
      <xdr:rowOff>171450</xdr:rowOff>
    </xdr:to>
    <xdr:sp macro="" textlink="">
      <xdr:nvSpPr>
        <xdr:cNvPr id="10" name="9 CuadroTexto"/>
        <xdr:cNvSpPr txBox="1"/>
      </xdr:nvSpPr>
      <xdr:spPr>
        <a:xfrm>
          <a:off x="9277351" y="1905000"/>
          <a:ext cx="485774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***</a:t>
          </a:r>
        </a:p>
      </xdr:txBody>
    </xdr:sp>
    <xdr:clientData/>
  </xdr:twoCellAnchor>
  <xdr:twoCellAnchor>
    <xdr:from>
      <xdr:col>10</xdr:col>
      <xdr:colOff>1152526</xdr:colOff>
      <xdr:row>9</xdr:row>
      <xdr:rowOff>38100</xdr:rowOff>
    </xdr:from>
    <xdr:to>
      <xdr:col>11</xdr:col>
      <xdr:colOff>104775</xdr:colOff>
      <xdr:row>10</xdr:row>
      <xdr:rowOff>19050</xdr:rowOff>
    </xdr:to>
    <xdr:sp macro="" textlink="">
      <xdr:nvSpPr>
        <xdr:cNvPr id="11" name="10 CuadroTexto"/>
        <xdr:cNvSpPr txBox="1"/>
      </xdr:nvSpPr>
      <xdr:spPr>
        <a:xfrm>
          <a:off x="9925051" y="1752600"/>
          <a:ext cx="485774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***</a:t>
          </a:r>
        </a:p>
      </xdr:txBody>
    </xdr:sp>
    <xdr:clientData/>
  </xdr:twoCellAnchor>
  <xdr:twoCellAnchor>
    <xdr:from>
      <xdr:col>10</xdr:col>
      <xdr:colOff>1295400</xdr:colOff>
      <xdr:row>33</xdr:row>
      <xdr:rowOff>38100</xdr:rowOff>
    </xdr:from>
    <xdr:to>
      <xdr:col>10</xdr:col>
      <xdr:colOff>1524000</xdr:colOff>
      <xdr:row>34</xdr:row>
      <xdr:rowOff>19050</xdr:rowOff>
    </xdr:to>
    <xdr:sp macro="" textlink="">
      <xdr:nvSpPr>
        <xdr:cNvPr id="12" name="11 CuadroTexto"/>
        <xdr:cNvSpPr txBox="1"/>
      </xdr:nvSpPr>
      <xdr:spPr>
        <a:xfrm>
          <a:off x="10067925" y="6324600"/>
          <a:ext cx="2286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57150</xdr:rowOff>
    </xdr:from>
    <xdr:to>
      <xdr:col>12</xdr:col>
      <xdr:colOff>152400</xdr:colOff>
      <xdr:row>17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295275</xdr:colOff>
      <xdr:row>14</xdr:row>
      <xdr:rowOff>104775</xdr:rowOff>
    </xdr:from>
    <xdr:to>
      <xdr:col>3</xdr:col>
      <xdr:colOff>209550</xdr:colOff>
      <xdr:row>14</xdr:row>
      <xdr:rowOff>114300</xdr:rowOff>
    </xdr:to>
    <xdr:cxnSp macro="">
      <xdr:nvCxnSpPr>
        <xdr:cNvPr id="4" name="3 Conector recto"/>
        <xdr:cNvCxnSpPr/>
      </xdr:nvCxnSpPr>
      <xdr:spPr>
        <a:xfrm>
          <a:off x="1819275" y="2771775"/>
          <a:ext cx="6762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21</xdr:row>
      <xdr:rowOff>57150</xdr:rowOff>
    </xdr:from>
    <xdr:to>
      <xdr:col>17</xdr:col>
      <xdr:colOff>247650</xdr:colOff>
      <xdr:row>35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457200</xdr:colOff>
      <xdr:row>37</xdr:row>
      <xdr:rowOff>95250</xdr:rowOff>
    </xdr:from>
    <xdr:to>
      <xdr:col>17</xdr:col>
      <xdr:colOff>457200</xdr:colOff>
      <xdr:row>51</xdr:row>
      <xdr:rowOff>171450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390524</xdr:colOff>
      <xdr:row>39</xdr:row>
      <xdr:rowOff>104775</xdr:rowOff>
    </xdr:from>
    <xdr:to>
      <xdr:col>13</xdr:col>
      <xdr:colOff>168524</xdr:colOff>
      <xdr:row>39</xdr:row>
      <xdr:rowOff>104775</xdr:rowOff>
    </xdr:to>
    <xdr:cxnSp macro="">
      <xdr:nvCxnSpPr>
        <xdr:cNvPr id="8" name="7 Conector recto"/>
        <xdr:cNvCxnSpPr/>
      </xdr:nvCxnSpPr>
      <xdr:spPr>
        <a:xfrm flipH="1">
          <a:off x="9534524" y="7534275"/>
          <a:ext cx="54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39</xdr:row>
      <xdr:rowOff>104775</xdr:rowOff>
    </xdr:from>
    <xdr:to>
      <xdr:col>12</xdr:col>
      <xdr:colOff>381000</xdr:colOff>
      <xdr:row>41</xdr:row>
      <xdr:rowOff>83775</xdr:rowOff>
    </xdr:to>
    <xdr:cxnSp macro="">
      <xdr:nvCxnSpPr>
        <xdr:cNvPr id="10" name="9 Conector recto"/>
        <xdr:cNvCxnSpPr/>
      </xdr:nvCxnSpPr>
      <xdr:spPr>
        <a:xfrm>
          <a:off x="9525000" y="7534275"/>
          <a:ext cx="0" cy="36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38</xdr:row>
      <xdr:rowOff>104775</xdr:rowOff>
    </xdr:from>
    <xdr:to>
      <xdr:col>15</xdr:col>
      <xdr:colOff>342900</xdr:colOff>
      <xdr:row>41</xdr:row>
      <xdr:rowOff>109275</xdr:rowOff>
    </xdr:to>
    <xdr:cxnSp macro="">
      <xdr:nvCxnSpPr>
        <xdr:cNvPr id="11" name="10 Conector recto"/>
        <xdr:cNvCxnSpPr/>
      </xdr:nvCxnSpPr>
      <xdr:spPr>
        <a:xfrm>
          <a:off x="11772900" y="7343775"/>
          <a:ext cx="0" cy="576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342899</xdr:colOff>
      <xdr:row>38</xdr:row>
      <xdr:rowOff>95250</xdr:rowOff>
    </xdr:from>
    <xdr:to>
      <xdr:col>17</xdr:col>
      <xdr:colOff>78899</xdr:colOff>
      <xdr:row>38</xdr:row>
      <xdr:rowOff>95250</xdr:rowOff>
    </xdr:to>
    <xdr:cxnSp macro="">
      <xdr:nvCxnSpPr>
        <xdr:cNvPr id="12" name="11 Conector recto"/>
        <xdr:cNvCxnSpPr/>
      </xdr:nvCxnSpPr>
      <xdr:spPr>
        <a:xfrm flipH="1">
          <a:off x="11772899" y="7334250"/>
          <a:ext cx="126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752475</xdr:colOff>
      <xdr:row>39</xdr:row>
      <xdr:rowOff>114300</xdr:rowOff>
    </xdr:from>
    <xdr:to>
      <xdr:col>13</xdr:col>
      <xdr:colOff>752475</xdr:colOff>
      <xdr:row>41</xdr:row>
      <xdr:rowOff>93300</xdr:rowOff>
    </xdr:to>
    <xdr:cxnSp macro="">
      <xdr:nvCxnSpPr>
        <xdr:cNvPr id="13" name="12 Conector recto"/>
        <xdr:cNvCxnSpPr/>
      </xdr:nvCxnSpPr>
      <xdr:spPr>
        <a:xfrm>
          <a:off x="10658475" y="7543800"/>
          <a:ext cx="0" cy="36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39</xdr:row>
      <xdr:rowOff>104775</xdr:rowOff>
    </xdr:from>
    <xdr:to>
      <xdr:col>13</xdr:col>
      <xdr:colOff>752475</xdr:colOff>
      <xdr:row>39</xdr:row>
      <xdr:rowOff>104775</xdr:rowOff>
    </xdr:to>
    <xdr:cxnSp macro="">
      <xdr:nvCxnSpPr>
        <xdr:cNvPr id="14" name="13 Conector recto"/>
        <xdr:cNvCxnSpPr/>
      </xdr:nvCxnSpPr>
      <xdr:spPr>
        <a:xfrm flipH="1">
          <a:off x="10134600" y="7534275"/>
          <a:ext cx="523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39</xdr:row>
      <xdr:rowOff>114300</xdr:rowOff>
    </xdr:from>
    <xdr:to>
      <xdr:col>13</xdr:col>
      <xdr:colOff>171450</xdr:colOff>
      <xdr:row>40</xdr:row>
      <xdr:rowOff>67800</xdr:rowOff>
    </xdr:to>
    <xdr:cxnSp macro="">
      <xdr:nvCxnSpPr>
        <xdr:cNvPr id="15" name="14 Conector recto"/>
        <xdr:cNvCxnSpPr/>
      </xdr:nvCxnSpPr>
      <xdr:spPr>
        <a:xfrm>
          <a:off x="10077450" y="7543800"/>
          <a:ext cx="0" cy="14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39</xdr:row>
      <xdr:rowOff>114300</xdr:rowOff>
    </xdr:from>
    <xdr:to>
      <xdr:col>13</xdr:col>
      <xdr:colOff>228600</xdr:colOff>
      <xdr:row>40</xdr:row>
      <xdr:rowOff>67800</xdr:rowOff>
    </xdr:to>
    <xdr:cxnSp macro="">
      <xdr:nvCxnSpPr>
        <xdr:cNvPr id="16" name="15 Conector recto"/>
        <xdr:cNvCxnSpPr/>
      </xdr:nvCxnSpPr>
      <xdr:spPr>
        <a:xfrm>
          <a:off x="10134600" y="7543800"/>
          <a:ext cx="0" cy="14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39</xdr:row>
      <xdr:rowOff>104775</xdr:rowOff>
    </xdr:from>
    <xdr:to>
      <xdr:col>16</xdr:col>
      <xdr:colOff>152400</xdr:colOff>
      <xdr:row>39</xdr:row>
      <xdr:rowOff>104775</xdr:rowOff>
    </xdr:to>
    <xdr:cxnSp macro="">
      <xdr:nvCxnSpPr>
        <xdr:cNvPr id="17" name="16 Conector recto"/>
        <xdr:cNvCxnSpPr/>
      </xdr:nvCxnSpPr>
      <xdr:spPr>
        <a:xfrm flipH="1">
          <a:off x="11820525" y="7534275"/>
          <a:ext cx="523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247650</xdr:colOff>
      <xdr:row>39</xdr:row>
      <xdr:rowOff>104775</xdr:rowOff>
    </xdr:from>
    <xdr:to>
      <xdr:col>17</xdr:col>
      <xdr:colOff>9525</xdr:colOff>
      <xdr:row>39</xdr:row>
      <xdr:rowOff>104775</xdr:rowOff>
    </xdr:to>
    <xdr:cxnSp macro="">
      <xdr:nvCxnSpPr>
        <xdr:cNvPr id="18" name="17 Conector recto"/>
        <xdr:cNvCxnSpPr/>
      </xdr:nvCxnSpPr>
      <xdr:spPr>
        <a:xfrm flipH="1">
          <a:off x="12439650" y="7534275"/>
          <a:ext cx="523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38</xdr:row>
      <xdr:rowOff>104775</xdr:rowOff>
    </xdr:from>
    <xdr:to>
      <xdr:col>17</xdr:col>
      <xdr:colOff>85725</xdr:colOff>
      <xdr:row>40</xdr:row>
      <xdr:rowOff>155775</xdr:rowOff>
    </xdr:to>
    <xdr:cxnSp macro="">
      <xdr:nvCxnSpPr>
        <xdr:cNvPr id="19" name="18 Conector recto"/>
        <xdr:cNvCxnSpPr/>
      </xdr:nvCxnSpPr>
      <xdr:spPr>
        <a:xfrm>
          <a:off x="13039725" y="7343775"/>
          <a:ext cx="0" cy="43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161925</xdr:colOff>
      <xdr:row>39</xdr:row>
      <xdr:rowOff>114300</xdr:rowOff>
    </xdr:from>
    <xdr:to>
      <xdr:col>16</xdr:col>
      <xdr:colOff>161925</xdr:colOff>
      <xdr:row>39</xdr:row>
      <xdr:rowOff>186300</xdr:rowOff>
    </xdr:to>
    <xdr:cxnSp macro="">
      <xdr:nvCxnSpPr>
        <xdr:cNvPr id="20" name="19 Conector recto"/>
        <xdr:cNvCxnSpPr/>
      </xdr:nvCxnSpPr>
      <xdr:spPr>
        <a:xfrm>
          <a:off x="12353925" y="7543800"/>
          <a:ext cx="0" cy="7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247650</xdr:colOff>
      <xdr:row>39</xdr:row>
      <xdr:rowOff>114300</xdr:rowOff>
    </xdr:from>
    <xdr:to>
      <xdr:col>16</xdr:col>
      <xdr:colOff>247650</xdr:colOff>
      <xdr:row>39</xdr:row>
      <xdr:rowOff>186300</xdr:rowOff>
    </xdr:to>
    <xdr:cxnSp macro="">
      <xdr:nvCxnSpPr>
        <xdr:cNvPr id="21" name="20 Conector recto"/>
        <xdr:cNvCxnSpPr/>
      </xdr:nvCxnSpPr>
      <xdr:spPr>
        <a:xfrm>
          <a:off x="12439650" y="7543800"/>
          <a:ext cx="0" cy="7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39</xdr:row>
      <xdr:rowOff>114300</xdr:rowOff>
    </xdr:from>
    <xdr:to>
      <xdr:col>15</xdr:col>
      <xdr:colOff>390525</xdr:colOff>
      <xdr:row>41</xdr:row>
      <xdr:rowOff>93300</xdr:rowOff>
    </xdr:to>
    <xdr:cxnSp macro="">
      <xdr:nvCxnSpPr>
        <xdr:cNvPr id="22" name="21 Conector recto"/>
        <xdr:cNvCxnSpPr/>
      </xdr:nvCxnSpPr>
      <xdr:spPr>
        <a:xfrm>
          <a:off x="11820525" y="7543800"/>
          <a:ext cx="0" cy="36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39</xdr:row>
      <xdr:rowOff>104775</xdr:rowOff>
    </xdr:from>
    <xdr:to>
      <xdr:col>17</xdr:col>
      <xdr:colOff>19050</xdr:colOff>
      <xdr:row>40</xdr:row>
      <xdr:rowOff>166275</xdr:rowOff>
    </xdr:to>
    <xdr:cxnSp macro="">
      <xdr:nvCxnSpPr>
        <xdr:cNvPr id="23" name="22 Conector recto"/>
        <xdr:cNvCxnSpPr/>
      </xdr:nvCxnSpPr>
      <xdr:spPr>
        <a:xfrm>
          <a:off x="12973050" y="7534275"/>
          <a:ext cx="0" cy="25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63</xdr:row>
      <xdr:rowOff>57150</xdr:rowOff>
    </xdr:from>
    <xdr:to>
      <xdr:col>16</xdr:col>
      <xdr:colOff>447675</xdr:colOff>
      <xdr:row>77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419100</xdr:colOff>
      <xdr:row>82</xdr:row>
      <xdr:rowOff>47625</xdr:rowOff>
    </xdr:from>
    <xdr:to>
      <xdr:col>22</xdr:col>
      <xdr:colOff>476250</xdr:colOff>
      <xdr:row>96</xdr:row>
      <xdr:rowOff>123825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0.16875</cdr:x>
      <cdr:y>0.10075</cdr:y>
    </cdr:from>
    <cdr:to>
      <cdr:x>0.34985</cdr:x>
      <cdr:y>0.10075</cdr:y>
    </cdr:to>
    <cdr:sp macro="" textlink="">
      <cdr:nvSpPr>
        <cdr:cNvPr id="6" name="5 Conector recto"/>
        <cdr:cNvSpPr/>
      </cdr:nvSpPr>
      <cdr:spPr>
        <a:xfrm xmlns:a="http://schemas.openxmlformats.org/drawingml/2006/main" flipH="1">
          <a:off x="771525" y="257185"/>
          <a:ext cx="828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0.35014</cdr:x>
      <cdr:y>0.10191</cdr:y>
    </cdr:from>
    <cdr:to>
      <cdr:x>0.35014</cdr:x>
      <cdr:y>0.1728</cdr:y>
    </cdr:to>
    <cdr:sp macro="" textlink="">
      <cdr:nvSpPr>
        <cdr:cNvPr id="8" name="7 Conector recto"/>
        <cdr:cNvSpPr/>
      </cdr:nvSpPr>
      <cdr:spPr>
        <a:xfrm xmlns:a="http://schemas.openxmlformats.org/drawingml/2006/main">
          <a:off x="1600842" y="260137"/>
          <a:ext cx="0" cy="1809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0.88556</cdr:x>
      <cdr:y>0.09958</cdr:y>
    </cdr:from>
    <cdr:to>
      <cdr:x>0.88556</cdr:x>
      <cdr:y>0.17048</cdr:y>
    </cdr:to>
    <cdr:sp macro="" textlink="">
      <cdr:nvSpPr>
        <cdr:cNvPr id="9" name="1 Conector recto"/>
        <cdr:cNvSpPr/>
      </cdr:nvSpPr>
      <cdr:spPr>
        <a:xfrm xmlns:a="http://schemas.openxmlformats.org/drawingml/2006/main">
          <a:off x="4048782" y="254206"/>
          <a:ext cx="0" cy="18098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0.16875</cdr:x>
      <cdr:y>0.10448</cdr:y>
    </cdr:from>
    <cdr:to>
      <cdr:x>0.16875</cdr:x>
      <cdr:y>0.34422</cdr:y>
    </cdr:to>
    <cdr:sp macro="" textlink="">
      <cdr:nvSpPr>
        <cdr:cNvPr id="10" name="1 Conector recto"/>
        <cdr:cNvSpPr/>
      </cdr:nvSpPr>
      <cdr:spPr>
        <a:xfrm xmlns:a="http://schemas.openxmlformats.org/drawingml/2006/main">
          <a:off x="771525" y="266700"/>
          <a:ext cx="0" cy="612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0.70417</cdr:x>
      <cdr:y>0.09701</cdr:y>
    </cdr:from>
    <cdr:to>
      <cdr:x>0.88527</cdr:x>
      <cdr:y>0.09701</cdr:y>
    </cdr:to>
    <cdr:sp macro="" textlink="">
      <cdr:nvSpPr>
        <cdr:cNvPr id="11" name="1 Conector recto"/>
        <cdr:cNvSpPr/>
      </cdr:nvSpPr>
      <cdr:spPr>
        <a:xfrm xmlns:a="http://schemas.openxmlformats.org/drawingml/2006/main" flipH="1">
          <a:off x="3219465" y="247637"/>
          <a:ext cx="828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0.70208</cdr:x>
      <cdr:y>0.09701</cdr:y>
    </cdr:from>
    <cdr:to>
      <cdr:x>0.70208</cdr:x>
      <cdr:y>0.33676</cdr:y>
    </cdr:to>
    <cdr:sp macro="" textlink="">
      <cdr:nvSpPr>
        <cdr:cNvPr id="12" name="1 Conector recto"/>
        <cdr:cNvSpPr/>
      </cdr:nvSpPr>
      <cdr:spPr>
        <a:xfrm xmlns:a="http://schemas.openxmlformats.org/drawingml/2006/main">
          <a:off x="3209925" y="247650"/>
          <a:ext cx="0" cy="612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0.22529</cdr:x>
      <cdr:y>0.03423</cdr:y>
    </cdr:from>
    <cdr:to>
      <cdr:x>0.2842</cdr:x>
      <cdr:y>0.10885</cdr:y>
    </cdr:to>
    <cdr:sp macro="" textlink="">
      <cdr:nvSpPr>
        <cdr:cNvPr id="13" name="12 CuadroTexto"/>
        <cdr:cNvSpPr txBox="1"/>
      </cdr:nvSpPr>
      <cdr:spPr>
        <a:xfrm xmlns:a="http://schemas.openxmlformats.org/drawingml/2006/main">
          <a:off x="1030014" y="87367"/>
          <a:ext cx="269327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/>
            <a:t>*</a:t>
          </a:r>
        </a:p>
      </cdr:txBody>
    </cdr:sp>
  </cdr:relSizeAnchor>
  <cdr:relSizeAnchor xmlns:cdr="http://schemas.openxmlformats.org/drawingml/2006/chartDrawing">
    <cdr:from>
      <cdr:x>0.77414</cdr:x>
      <cdr:y>0.02393</cdr:y>
    </cdr:from>
    <cdr:to>
      <cdr:x>0.84885</cdr:x>
      <cdr:y>0.11657</cdr:y>
    </cdr:to>
    <cdr:sp macro="" textlink="">
      <cdr:nvSpPr>
        <cdr:cNvPr id="14" name="13 CuadroTexto"/>
        <cdr:cNvSpPr txBox="1"/>
      </cdr:nvSpPr>
      <cdr:spPr>
        <a:xfrm xmlns:a="http://schemas.openxmlformats.org/drawingml/2006/main">
          <a:off x="3539358" y="61091"/>
          <a:ext cx="341586" cy="236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/>
            <a:t>*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0.17917</cdr:x>
      <cdr:y>0.06944</cdr:y>
    </cdr:from>
    <cdr:to>
      <cdr:x>0.23125</cdr:x>
      <cdr:y>0.125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19150" y="190500"/>
          <a:ext cx="2381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/>
            <a:t>*</a:t>
          </a:r>
        </a:p>
      </cdr:txBody>
    </cdr:sp>
  </cdr:relSizeAnchor>
  <cdr:relSizeAnchor xmlns:cdr="http://schemas.openxmlformats.org/drawingml/2006/chartDrawing">
    <cdr:from>
      <cdr:x>0.30417</cdr:x>
      <cdr:y>0.06944</cdr:y>
    </cdr:from>
    <cdr:to>
      <cdr:x>0.35625</cdr:x>
      <cdr:y>0.125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390650" y="190500"/>
          <a:ext cx="2381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/>
            <a:t>*</a:t>
          </a:r>
        </a:p>
      </cdr:txBody>
    </cdr:sp>
  </cdr:relSizeAnchor>
  <cdr:relSizeAnchor xmlns:cdr="http://schemas.openxmlformats.org/drawingml/2006/chartDrawing">
    <cdr:from>
      <cdr:x>0.675</cdr:x>
      <cdr:y>0.07639</cdr:y>
    </cdr:from>
    <cdr:to>
      <cdr:x>0.72708</cdr:x>
      <cdr:y>0.13194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086100" y="209550"/>
          <a:ext cx="2381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/>
            <a:t>*</a:t>
          </a:r>
        </a:p>
      </cdr:txBody>
    </cdr:sp>
  </cdr:relSizeAnchor>
  <cdr:relSizeAnchor xmlns:cdr="http://schemas.openxmlformats.org/drawingml/2006/chartDrawing">
    <cdr:from>
      <cdr:x>0.81875</cdr:x>
      <cdr:y>0.07639</cdr:y>
    </cdr:from>
    <cdr:to>
      <cdr:x>0.87083</cdr:x>
      <cdr:y>0.13194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743325" y="209550"/>
          <a:ext cx="2381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/>
            <a:t>*</a:t>
          </a:r>
        </a:p>
      </cdr:txBody>
    </cdr:sp>
  </cdr:relSizeAnchor>
  <cdr:relSizeAnchor xmlns:cdr="http://schemas.openxmlformats.org/drawingml/2006/chartDrawing">
    <cdr:from>
      <cdr:x>0.74792</cdr:x>
      <cdr:y>0</cdr:y>
    </cdr:from>
    <cdr:to>
      <cdr:x>0.8</cdr:x>
      <cdr:y>0.05556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419475" y="0"/>
          <a:ext cx="2381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/>
            <a:t>*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12</xdr:row>
      <xdr:rowOff>0</xdr:rowOff>
    </xdr:from>
    <xdr:to>
      <xdr:col>12</xdr:col>
      <xdr:colOff>304800</xdr:colOff>
      <xdr:row>27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B1" zoomScale="85" zoomScaleNormal="85" zoomScalePageLayoutView="85" workbookViewId="0">
      <selection activeCell="N40" sqref="N40"/>
    </sheetView>
  </sheetViews>
  <sheetFormatPr baseColWidth="10" defaultRowHeight="14" x14ac:dyDescent="0"/>
  <cols>
    <col min="1" max="1" width="5.83203125" customWidth="1"/>
    <col min="2" max="2" width="39.83203125" customWidth="1"/>
    <col min="3" max="3" width="2.33203125" customWidth="1"/>
    <col min="16" max="17" width="5.33203125" customWidth="1"/>
    <col min="18" max="18" width="5.5" customWidth="1"/>
    <col min="19" max="19" width="3.1640625" customWidth="1"/>
    <col min="21" max="21" width="14.5" customWidth="1"/>
    <col min="22" max="22" width="17.1640625" customWidth="1"/>
    <col min="23" max="23" width="15.6640625" customWidth="1"/>
  </cols>
  <sheetData>
    <row r="1" spans="1:28">
      <c r="A1" t="s">
        <v>28</v>
      </c>
    </row>
    <row r="2" spans="1:28">
      <c r="A2" t="s">
        <v>29</v>
      </c>
    </row>
    <row r="6" spans="1:28">
      <c r="B6" s="1" t="s">
        <v>21</v>
      </c>
      <c r="D6" s="114" t="s">
        <v>7</v>
      </c>
      <c r="E6" s="114"/>
      <c r="F6" s="114"/>
      <c r="G6" s="114"/>
      <c r="H6" s="7"/>
      <c r="I6" s="7"/>
      <c r="J6" s="114" t="s">
        <v>11</v>
      </c>
      <c r="K6" s="114"/>
      <c r="L6" s="114"/>
      <c r="M6" s="114"/>
      <c r="N6" s="114"/>
      <c r="O6" s="114"/>
      <c r="P6" s="15"/>
      <c r="Q6" s="114" t="s">
        <v>14</v>
      </c>
      <c r="R6" s="114"/>
      <c r="S6" s="114"/>
      <c r="T6" s="114"/>
      <c r="U6" s="114"/>
      <c r="V6" s="115" t="s">
        <v>65</v>
      </c>
      <c r="W6" s="115"/>
    </row>
    <row r="7" spans="1:28" ht="15" thickBot="1">
      <c r="B7" s="6"/>
      <c r="C7" s="6"/>
      <c r="D7" s="111" t="s">
        <v>8</v>
      </c>
      <c r="E7" s="111"/>
      <c r="F7" s="111" t="s">
        <v>9</v>
      </c>
      <c r="G7" s="111"/>
      <c r="H7" s="112" t="s">
        <v>12</v>
      </c>
      <c r="I7" s="113"/>
      <c r="J7" s="111" t="s">
        <v>8</v>
      </c>
      <c r="K7" s="111"/>
      <c r="L7" s="111" t="s">
        <v>9</v>
      </c>
      <c r="M7" s="111"/>
      <c r="N7" s="112" t="s">
        <v>12</v>
      </c>
      <c r="O7" s="113"/>
      <c r="P7" s="16"/>
      <c r="Q7" s="16" t="s">
        <v>8</v>
      </c>
      <c r="R7" s="111" t="s">
        <v>9</v>
      </c>
      <c r="S7" s="111"/>
      <c r="T7" s="112" t="s">
        <v>12</v>
      </c>
      <c r="U7" s="113"/>
      <c r="V7" s="116" t="s">
        <v>12</v>
      </c>
      <c r="W7" s="115"/>
      <c r="Y7" s="72"/>
      <c r="Z7" s="72"/>
      <c r="AA7" s="72"/>
      <c r="AB7" s="72"/>
    </row>
    <row r="8" spans="1:28">
      <c r="B8" s="5" t="s">
        <v>0</v>
      </c>
      <c r="D8" s="23">
        <v>58.834215022261745</v>
      </c>
      <c r="E8" s="24">
        <v>4.6095965581730818</v>
      </c>
      <c r="F8" s="23">
        <v>62.894906098163759</v>
      </c>
      <c r="G8" s="24">
        <v>5.4283287742206667</v>
      </c>
      <c r="H8" s="40">
        <v>51.072800000000001</v>
      </c>
      <c r="I8" s="41">
        <v>3.1286</v>
      </c>
      <c r="J8" s="25">
        <v>53.876882494249287</v>
      </c>
      <c r="K8" s="25">
        <v>4.4696230825346239</v>
      </c>
      <c r="L8" s="25">
        <v>58.958812600394829</v>
      </c>
      <c r="M8" s="25">
        <v>6.7917265472366717</v>
      </c>
      <c r="N8" s="40">
        <v>41.676867366949253</v>
      </c>
      <c r="O8" s="41">
        <v>6.0516016500244509</v>
      </c>
      <c r="P8" s="26"/>
      <c r="Q8" s="26"/>
      <c r="R8" s="26"/>
      <c r="S8" s="26"/>
      <c r="T8" s="52">
        <v>35.897025697439453</v>
      </c>
      <c r="U8" s="53">
        <v>6.3775384663377954</v>
      </c>
      <c r="V8" s="2">
        <v>34.87477668790239</v>
      </c>
      <c r="W8" s="2">
        <v>7.6846738007691533</v>
      </c>
      <c r="Y8" s="73"/>
      <c r="Z8" s="72"/>
      <c r="AA8" s="74"/>
      <c r="AB8" s="74"/>
    </row>
    <row r="9" spans="1:28">
      <c r="B9" s="5" t="s">
        <v>1</v>
      </c>
      <c r="D9" s="23">
        <v>68.295879864140772</v>
      </c>
      <c r="E9" s="24">
        <v>8.4696826188919552</v>
      </c>
      <c r="F9" s="23">
        <v>71.573182425900626</v>
      </c>
      <c r="G9" s="24">
        <v>5.6574472942953076</v>
      </c>
      <c r="H9" s="42">
        <v>62.91</v>
      </c>
      <c r="I9" s="43">
        <v>6.3659999999999997</v>
      </c>
      <c r="J9" s="25">
        <v>52.994839273189186</v>
      </c>
      <c r="K9" s="25">
        <v>7.719056065308429</v>
      </c>
      <c r="L9" s="25">
        <v>64.654402297831979</v>
      </c>
      <c r="M9" s="25">
        <v>8.9165487715828071</v>
      </c>
      <c r="N9" s="48">
        <v>56.734157170433313</v>
      </c>
      <c r="O9" s="49">
        <v>7.6969760261146556</v>
      </c>
      <c r="P9" s="27"/>
      <c r="Q9" s="26"/>
      <c r="R9" s="26"/>
      <c r="S9" s="26"/>
      <c r="T9" s="44" t="s">
        <v>23</v>
      </c>
      <c r="U9" s="45" t="s">
        <v>23</v>
      </c>
      <c r="Y9" s="73"/>
      <c r="Z9" s="72"/>
      <c r="AA9" s="72"/>
      <c r="AB9" s="72"/>
    </row>
    <row r="10" spans="1:28">
      <c r="B10" s="5" t="s">
        <v>2</v>
      </c>
      <c r="D10" s="23">
        <v>78.981759689016826</v>
      </c>
      <c r="E10" s="24">
        <v>7.2747760940813615</v>
      </c>
      <c r="F10" s="23">
        <v>71.588154337655212</v>
      </c>
      <c r="G10" s="24">
        <v>8.4184211575024328</v>
      </c>
      <c r="H10" s="42">
        <v>64.749499999999998</v>
      </c>
      <c r="I10" s="43">
        <v>7.9767999999999999</v>
      </c>
      <c r="J10" s="25">
        <v>74.672697501122428</v>
      </c>
      <c r="K10" s="25">
        <v>4.3424757011651183</v>
      </c>
      <c r="L10" s="25">
        <v>72.975771260492337</v>
      </c>
      <c r="M10" s="25">
        <v>5.4415939112393605</v>
      </c>
      <c r="N10" s="44">
        <v>60.898359270809209</v>
      </c>
      <c r="O10" s="45">
        <v>10.393391054317451</v>
      </c>
      <c r="P10" s="25"/>
      <c r="Q10" s="26"/>
      <c r="R10" s="26"/>
      <c r="S10" s="26"/>
      <c r="T10" s="54">
        <v>41.715006856204646</v>
      </c>
      <c r="U10" s="55">
        <v>7.8968610120652656</v>
      </c>
      <c r="V10">
        <v>35.499617741382458</v>
      </c>
      <c r="W10">
        <v>16.426325314711242</v>
      </c>
      <c r="AA10" s="72"/>
      <c r="AB10" s="72"/>
    </row>
    <row r="11" spans="1:28">
      <c r="B11" s="5" t="s">
        <v>3</v>
      </c>
      <c r="D11" s="23">
        <v>63.759508032006607</v>
      </c>
      <c r="E11" s="24">
        <v>6.7085443737692341</v>
      </c>
      <c r="F11" s="23">
        <v>64.088447945812391</v>
      </c>
      <c r="G11" s="24">
        <v>5.9918346196055285</v>
      </c>
      <c r="H11" s="42">
        <v>55.540999999999997</v>
      </c>
      <c r="I11" s="43">
        <v>4.4850000000000003</v>
      </c>
      <c r="J11" s="25">
        <v>61.737428010122713</v>
      </c>
      <c r="K11" s="25">
        <v>4.6888616017721194</v>
      </c>
      <c r="L11" s="25">
        <v>65.620255013442517</v>
      </c>
      <c r="M11" s="25">
        <v>5.1018962612486423</v>
      </c>
      <c r="N11" s="44">
        <v>54.05085651701387</v>
      </c>
      <c r="O11" s="45">
        <v>3.0470428070563829</v>
      </c>
      <c r="P11" s="25"/>
      <c r="Q11" s="26"/>
      <c r="R11" s="26"/>
      <c r="S11" s="26"/>
      <c r="T11" s="54">
        <v>42.73966458811303</v>
      </c>
      <c r="U11" s="55">
        <v>8.0829823154113711</v>
      </c>
      <c r="V11" s="73">
        <v>30.212416085116839</v>
      </c>
      <c r="W11" s="73">
        <v>6.5807823853607559</v>
      </c>
      <c r="Z11" s="72"/>
      <c r="AA11" s="72"/>
      <c r="AB11" s="72"/>
    </row>
    <row r="12" spans="1:28" ht="15" thickBot="1">
      <c r="B12" s="5" t="s">
        <v>15</v>
      </c>
      <c r="D12" s="26" t="s">
        <v>23</v>
      </c>
      <c r="E12" s="26" t="s">
        <v>23</v>
      </c>
      <c r="F12" s="25" t="s">
        <v>23</v>
      </c>
      <c r="G12" s="25" t="s">
        <v>23</v>
      </c>
      <c r="H12" s="44" t="s">
        <v>23</v>
      </c>
      <c r="I12" s="45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50" t="s">
        <v>23</v>
      </c>
      <c r="O12" s="51" t="s">
        <v>23</v>
      </c>
      <c r="P12" s="25"/>
      <c r="Q12" s="26"/>
      <c r="R12" s="26"/>
      <c r="S12" s="26"/>
      <c r="T12" s="54">
        <v>36.423112240412941</v>
      </c>
      <c r="U12" s="56">
        <v>4.0724278035440156</v>
      </c>
      <c r="Y12" s="73"/>
      <c r="Z12" s="72"/>
      <c r="AA12" s="72"/>
      <c r="AB12" s="72"/>
    </row>
    <row r="13" spans="1:28">
      <c r="B13" s="5" t="s">
        <v>4</v>
      </c>
      <c r="D13" s="23">
        <v>73.330836449877992</v>
      </c>
      <c r="E13" s="24">
        <v>8.6224992282221251</v>
      </c>
      <c r="F13" s="23">
        <v>74.516044811957229</v>
      </c>
      <c r="G13" s="24">
        <v>8.5035435124784495</v>
      </c>
      <c r="H13" s="42">
        <v>62.646999999999998</v>
      </c>
      <c r="I13" s="43">
        <v>5.0999999999999996</v>
      </c>
      <c r="J13" s="28">
        <v>100</v>
      </c>
      <c r="K13" s="28">
        <v>0</v>
      </c>
      <c r="L13" s="28">
        <v>99.558823529411768</v>
      </c>
      <c r="M13" s="28">
        <v>1.3951224971333231</v>
      </c>
      <c r="N13" s="29"/>
      <c r="O13" s="30"/>
      <c r="P13" s="29"/>
      <c r="Q13" s="26"/>
      <c r="R13" s="26"/>
      <c r="S13" s="26"/>
      <c r="T13" s="57" t="s">
        <v>64</v>
      </c>
      <c r="U13" s="43"/>
      <c r="Y13" s="73"/>
      <c r="Z13" s="72"/>
      <c r="AA13" s="72"/>
      <c r="AB13" s="72"/>
    </row>
    <row r="14" spans="1:28" ht="15" thickBot="1">
      <c r="B14" s="5" t="s">
        <v>5</v>
      </c>
      <c r="D14" s="23">
        <v>64.557343315147065</v>
      </c>
      <c r="E14" s="24">
        <v>7.1100394397343818</v>
      </c>
      <c r="F14" s="23">
        <v>62.716429360658758</v>
      </c>
      <c r="G14" s="24">
        <v>10.641858740761496</v>
      </c>
      <c r="H14" s="46">
        <v>50.02</v>
      </c>
      <c r="I14" s="47">
        <v>8.6999999999999993</v>
      </c>
      <c r="J14" s="31">
        <v>99.393939393939405</v>
      </c>
      <c r="K14" s="31">
        <v>1.3551927136359045</v>
      </c>
      <c r="L14" s="31">
        <v>99.444444444444443</v>
      </c>
      <c r="M14" s="31">
        <v>1.2422599874998741</v>
      </c>
      <c r="N14" s="32" t="s">
        <v>20</v>
      </c>
      <c r="O14" s="33"/>
      <c r="P14" s="31"/>
      <c r="Q14" s="26"/>
      <c r="R14" s="26"/>
      <c r="S14" s="26"/>
      <c r="T14" s="57" t="s">
        <v>19</v>
      </c>
      <c r="U14" s="43"/>
      <c r="Y14" s="73"/>
      <c r="Z14" s="72"/>
      <c r="AA14" s="72"/>
      <c r="AB14" s="72"/>
    </row>
    <row r="15" spans="1:28">
      <c r="B15" s="5" t="s">
        <v>6</v>
      </c>
      <c r="D15" s="34">
        <v>47.086807928913196</v>
      </c>
      <c r="E15" s="35">
        <v>4.9942068998526361</v>
      </c>
      <c r="F15" s="34">
        <v>50.365456448870781</v>
      </c>
      <c r="G15" s="35">
        <v>6.2617399592865874</v>
      </c>
      <c r="H15" s="109" t="s">
        <v>24</v>
      </c>
      <c r="I15" s="110"/>
      <c r="J15" s="25">
        <v>86.344325449007528</v>
      </c>
      <c r="K15" s="25">
        <v>11.122217776293045</v>
      </c>
      <c r="L15" s="25">
        <v>96.263789328731121</v>
      </c>
      <c r="M15" s="36">
        <v>8.6796663554290934</v>
      </c>
      <c r="N15" s="27">
        <v>84.007393288379177</v>
      </c>
      <c r="O15" s="37">
        <v>13.004646086146643</v>
      </c>
      <c r="P15" s="38"/>
      <c r="Q15" s="26"/>
      <c r="R15" s="26"/>
      <c r="S15" s="26"/>
      <c r="T15" s="42">
        <v>77.90361336334567</v>
      </c>
      <c r="U15" s="43">
        <v>19.237877215567675</v>
      </c>
      <c r="V15">
        <v>77.057787053790776</v>
      </c>
      <c r="W15">
        <v>17.960278100476025</v>
      </c>
    </row>
    <row r="16" spans="1:28">
      <c r="B16" s="5" t="s">
        <v>16</v>
      </c>
      <c r="D16" s="26" t="s">
        <v>23</v>
      </c>
      <c r="E16" s="26" t="s">
        <v>23</v>
      </c>
      <c r="F16" s="25" t="s">
        <v>23</v>
      </c>
      <c r="G16" s="25" t="s">
        <v>23</v>
      </c>
      <c r="H16" s="25" t="s">
        <v>23</v>
      </c>
      <c r="I16" s="25" t="s">
        <v>23</v>
      </c>
      <c r="J16" s="26" t="s">
        <v>23</v>
      </c>
      <c r="K16" s="26" t="s">
        <v>23</v>
      </c>
      <c r="L16" s="26" t="s">
        <v>23</v>
      </c>
      <c r="M16" s="26" t="s">
        <v>23</v>
      </c>
      <c r="N16" s="25" t="s">
        <v>23</v>
      </c>
      <c r="O16" s="25" t="s">
        <v>23</v>
      </c>
      <c r="P16" s="25"/>
      <c r="Q16" s="26"/>
      <c r="R16" s="26"/>
      <c r="S16" s="26"/>
      <c r="T16" s="66">
        <v>30.927847493612813</v>
      </c>
      <c r="U16" s="67">
        <v>6.1270647818960988</v>
      </c>
      <c r="V16">
        <v>73.753514185206413</v>
      </c>
      <c r="W16">
        <v>12.848827326870351</v>
      </c>
    </row>
    <row r="17" spans="2:23">
      <c r="B17" s="4" t="s">
        <v>17</v>
      </c>
      <c r="D17" s="26" t="s">
        <v>23</v>
      </c>
      <c r="E17" s="26" t="s">
        <v>23</v>
      </c>
      <c r="F17" s="25" t="s">
        <v>23</v>
      </c>
      <c r="G17" s="25" t="s">
        <v>23</v>
      </c>
      <c r="H17" s="25" t="s">
        <v>23</v>
      </c>
      <c r="I17" s="25" t="s">
        <v>23</v>
      </c>
      <c r="J17" s="26" t="s">
        <v>23</v>
      </c>
      <c r="K17" s="26" t="s">
        <v>23</v>
      </c>
      <c r="L17" s="26" t="s">
        <v>23</v>
      </c>
      <c r="M17" s="26" t="s">
        <v>23</v>
      </c>
      <c r="N17" s="25" t="s">
        <v>23</v>
      </c>
      <c r="O17" s="25" t="s">
        <v>23</v>
      </c>
      <c r="P17" s="25"/>
      <c r="Q17" s="26"/>
      <c r="R17" s="26"/>
      <c r="S17" s="26"/>
      <c r="T17" s="66">
        <v>32.619620947794324</v>
      </c>
      <c r="U17" s="67">
        <v>6.4494685898694684</v>
      </c>
      <c r="V17">
        <v>69.199568372287274</v>
      </c>
      <c r="W17">
        <v>14.093510962014582</v>
      </c>
    </row>
    <row r="18" spans="2:23">
      <c r="B18" s="4" t="s">
        <v>18</v>
      </c>
      <c r="D18" s="26" t="s">
        <v>23</v>
      </c>
      <c r="E18" s="26" t="s">
        <v>23</v>
      </c>
      <c r="F18" s="25" t="s">
        <v>23</v>
      </c>
      <c r="G18" s="25" t="s">
        <v>23</v>
      </c>
      <c r="H18" s="25" t="s">
        <v>23</v>
      </c>
      <c r="I18" s="25" t="s">
        <v>23</v>
      </c>
      <c r="J18" s="26" t="s">
        <v>23</v>
      </c>
      <c r="K18" s="26" t="s">
        <v>23</v>
      </c>
      <c r="L18" s="26" t="s">
        <v>23</v>
      </c>
      <c r="M18" s="26" t="s">
        <v>23</v>
      </c>
      <c r="N18" s="25" t="s">
        <v>23</v>
      </c>
      <c r="O18" s="25" t="s">
        <v>23</v>
      </c>
      <c r="P18" s="25"/>
      <c r="Q18" s="26"/>
      <c r="R18" s="26"/>
      <c r="S18" s="26"/>
      <c r="T18">
        <v>64.114822239999995</v>
      </c>
      <c r="U18">
        <v>12.352613290000001</v>
      </c>
      <c r="V18">
        <v>51.188462868083519</v>
      </c>
      <c r="W18" s="71">
        <v>5.2605648454386165</v>
      </c>
    </row>
    <row r="19" spans="2:23">
      <c r="D19" s="8"/>
      <c r="E19" s="8"/>
      <c r="F19" s="8"/>
      <c r="G19" s="8"/>
      <c r="H19" s="8"/>
      <c r="I19" s="9"/>
      <c r="K19" s="8"/>
      <c r="L19" s="8"/>
      <c r="M19" s="8"/>
      <c r="N19" s="8"/>
      <c r="O19" s="9"/>
      <c r="P19" s="8"/>
      <c r="Q19" s="8"/>
      <c r="R19" s="8"/>
      <c r="S19" s="8"/>
      <c r="T19" s="10" t="s">
        <v>13</v>
      </c>
      <c r="U19" s="68"/>
    </row>
    <row r="20" spans="2:23">
      <c r="D20" s="10" t="s">
        <v>13</v>
      </c>
      <c r="E20" s="11"/>
      <c r="F20" s="12"/>
      <c r="G20" s="12"/>
      <c r="H20" s="12"/>
      <c r="I20" s="13"/>
      <c r="J20" s="19" t="s">
        <v>25</v>
      </c>
      <c r="K20" s="19"/>
      <c r="L20" s="19"/>
      <c r="M20" s="19"/>
      <c r="N20" s="19"/>
      <c r="O20" s="9"/>
      <c r="P20" s="8"/>
      <c r="Q20" s="8"/>
      <c r="R20" s="8"/>
      <c r="S20" s="8"/>
      <c r="T20" s="10" t="s">
        <v>62</v>
      </c>
      <c r="U20" s="68"/>
    </row>
    <row r="21" spans="2:23">
      <c r="D21" s="1" t="s">
        <v>22</v>
      </c>
      <c r="I21" s="9"/>
      <c r="J21" s="20" t="s">
        <v>26</v>
      </c>
      <c r="K21" s="20"/>
      <c r="L21" s="20"/>
      <c r="M21" s="20"/>
      <c r="N21" s="20"/>
      <c r="O21" s="21"/>
      <c r="P21" s="20"/>
      <c r="Q21" s="8"/>
      <c r="R21" s="8"/>
      <c r="S21" s="8"/>
      <c r="T21" s="10" t="s">
        <v>63</v>
      </c>
      <c r="U21" s="68"/>
    </row>
    <row r="26" spans="2:23">
      <c r="B26" s="2" t="s">
        <v>10</v>
      </c>
    </row>
    <row r="27" spans="2:23">
      <c r="B27" t="s">
        <v>27</v>
      </c>
    </row>
    <row r="28" spans="2:23">
      <c r="B28" t="s">
        <v>30</v>
      </c>
    </row>
    <row r="30" spans="2:23">
      <c r="U30" s="71"/>
    </row>
    <row r="31" spans="2:23">
      <c r="F31" s="17"/>
      <c r="G31" s="17"/>
    </row>
    <row r="32" spans="2:23">
      <c r="F32" s="108"/>
      <c r="G32" s="108"/>
    </row>
    <row r="33" spans="6:8">
      <c r="F33" s="108"/>
      <c r="G33" s="108"/>
    </row>
    <row r="34" spans="6:8">
      <c r="F34" s="108"/>
      <c r="G34" s="108"/>
    </row>
    <row r="35" spans="6:8">
      <c r="F35" s="108"/>
      <c r="G35" s="108"/>
    </row>
    <row r="36" spans="6:8">
      <c r="F36" s="108"/>
      <c r="G36" s="108"/>
    </row>
    <row r="37" spans="6:8">
      <c r="F37" s="108"/>
      <c r="G37" s="108"/>
      <c r="H37" s="18"/>
    </row>
    <row r="38" spans="6:8">
      <c r="F38" s="108"/>
      <c r="G38" s="108"/>
    </row>
  </sheetData>
  <mergeCells count="21">
    <mergeCell ref="V6:W6"/>
    <mergeCell ref="V7:W7"/>
    <mergeCell ref="Q6:U6"/>
    <mergeCell ref="R7:S7"/>
    <mergeCell ref="T7:U7"/>
    <mergeCell ref="D6:G6"/>
    <mergeCell ref="J6:O6"/>
    <mergeCell ref="N7:O7"/>
    <mergeCell ref="L7:M7"/>
    <mergeCell ref="J7:K7"/>
    <mergeCell ref="D7:E7"/>
    <mergeCell ref="F37:G37"/>
    <mergeCell ref="F38:G38"/>
    <mergeCell ref="H15:I15"/>
    <mergeCell ref="F7:G7"/>
    <mergeCell ref="F32:G32"/>
    <mergeCell ref="F33:G33"/>
    <mergeCell ref="F34:G34"/>
    <mergeCell ref="F35:G35"/>
    <mergeCell ref="F36:G36"/>
    <mergeCell ref="H7:I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0"/>
  <sheetViews>
    <sheetView workbookViewId="0">
      <selection activeCell="A2" sqref="A2:L12"/>
    </sheetView>
  </sheetViews>
  <sheetFormatPr baseColWidth="10" defaultRowHeight="14" x14ac:dyDescent="0"/>
  <cols>
    <col min="1" max="1" width="14.6640625" customWidth="1"/>
    <col min="4" max="4" width="4.5" customWidth="1"/>
    <col min="6" max="6" width="4.33203125" customWidth="1"/>
    <col min="8" max="8" width="4.5" customWidth="1"/>
    <col min="9" max="9" width="11.6640625" customWidth="1"/>
    <col min="10" max="10" width="4.5" customWidth="1"/>
    <col min="11" max="11" width="14.5" customWidth="1"/>
    <col min="13" max="13" width="5.33203125" customWidth="1"/>
    <col min="15" max="15" width="24.1640625" customWidth="1"/>
    <col min="16" max="16" width="13.83203125" customWidth="1"/>
    <col min="17" max="17" width="16" customWidth="1"/>
  </cols>
  <sheetData>
    <row r="2" spans="1:17">
      <c r="C2" s="22">
        <v>40917</v>
      </c>
      <c r="E2" s="22">
        <v>40939</v>
      </c>
      <c r="G2" s="22">
        <v>40956</v>
      </c>
      <c r="I2" s="22">
        <v>40981</v>
      </c>
      <c r="K2" s="117">
        <v>41013</v>
      </c>
      <c r="L2" s="115"/>
      <c r="N2" t="s">
        <v>49</v>
      </c>
    </row>
    <row r="3" spans="1:17" ht="15" thickBot="1">
      <c r="A3" t="s">
        <v>31</v>
      </c>
      <c r="B3" t="s">
        <v>32</v>
      </c>
      <c r="C3" t="s">
        <v>50</v>
      </c>
      <c r="D3" t="s">
        <v>51</v>
      </c>
      <c r="E3" t="s">
        <v>50</v>
      </c>
      <c r="F3" t="s">
        <v>51</v>
      </c>
      <c r="G3" t="s">
        <v>50</v>
      </c>
      <c r="H3" t="s">
        <v>51</v>
      </c>
      <c r="I3" t="s">
        <v>50</v>
      </c>
      <c r="J3" t="s">
        <v>51</v>
      </c>
      <c r="K3" t="s">
        <v>66</v>
      </c>
      <c r="L3" t="s">
        <v>67</v>
      </c>
      <c r="N3" t="s">
        <v>48</v>
      </c>
    </row>
    <row r="4" spans="1:17">
      <c r="A4" s="39" t="s">
        <v>34</v>
      </c>
      <c r="B4" s="14" t="s">
        <v>33</v>
      </c>
      <c r="C4" s="59">
        <v>51.1</v>
      </c>
      <c r="D4" s="60">
        <v>3.1</v>
      </c>
      <c r="E4" s="59">
        <v>41.6</v>
      </c>
      <c r="F4" s="60">
        <v>6.1</v>
      </c>
      <c r="G4" s="59">
        <v>35.9</v>
      </c>
      <c r="H4" s="60">
        <v>6.4</v>
      </c>
      <c r="I4" s="59"/>
      <c r="J4" s="60"/>
      <c r="K4">
        <v>34.87477668790239</v>
      </c>
      <c r="L4">
        <v>7.6846738007691533</v>
      </c>
      <c r="M4" s="3"/>
      <c r="N4" s="3">
        <v>4</v>
      </c>
    </row>
    <row r="5" spans="1:17">
      <c r="A5" s="39" t="s">
        <v>35</v>
      </c>
      <c r="B5" s="14" t="s">
        <v>37</v>
      </c>
      <c r="C5" s="61">
        <v>55.9</v>
      </c>
      <c r="D5" s="62">
        <v>4.5</v>
      </c>
      <c r="E5" s="61">
        <v>54.1</v>
      </c>
      <c r="F5" s="62">
        <v>3</v>
      </c>
      <c r="G5" s="61">
        <v>42.7</v>
      </c>
      <c r="H5" s="62">
        <v>8.1</v>
      </c>
      <c r="I5" s="61"/>
      <c r="J5" s="62"/>
      <c r="K5">
        <v>30.212416085116839</v>
      </c>
      <c r="L5">
        <v>6.5807823853607559</v>
      </c>
      <c r="M5" s="3"/>
      <c r="N5" s="3">
        <v>4</v>
      </c>
    </row>
    <row r="6" spans="1:17">
      <c r="A6" s="39" t="s">
        <v>36</v>
      </c>
      <c r="B6" s="14" t="s">
        <v>37</v>
      </c>
      <c r="C6" s="61">
        <v>64.7</v>
      </c>
      <c r="D6" s="62">
        <v>8</v>
      </c>
      <c r="E6" s="61">
        <v>60.9</v>
      </c>
      <c r="F6" s="62">
        <v>10.4</v>
      </c>
      <c r="G6" s="61">
        <v>41.7</v>
      </c>
      <c r="H6" s="62">
        <v>7.9</v>
      </c>
      <c r="I6" s="61">
        <v>60</v>
      </c>
      <c r="J6" s="62"/>
      <c r="K6">
        <v>35.499617741382458</v>
      </c>
      <c r="L6">
        <v>16.426325314711242</v>
      </c>
      <c r="M6" s="3"/>
      <c r="N6" s="3">
        <v>4</v>
      </c>
    </row>
    <row r="7" spans="1:17">
      <c r="A7" s="39" t="s">
        <v>38</v>
      </c>
      <c r="B7" s="14" t="s">
        <v>42</v>
      </c>
      <c r="C7" s="61">
        <v>50.05</v>
      </c>
      <c r="D7" s="62">
        <v>8.6999999999999993</v>
      </c>
      <c r="E7" s="61" t="s">
        <v>45</v>
      </c>
      <c r="F7" s="62"/>
      <c r="G7" s="61" t="s">
        <v>46</v>
      </c>
      <c r="H7" s="62"/>
      <c r="I7" s="61">
        <v>49</v>
      </c>
      <c r="J7" s="62"/>
      <c r="M7" s="3"/>
      <c r="N7" s="3">
        <v>2</v>
      </c>
    </row>
    <row r="8" spans="1:17">
      <c r="A8" s="39" t="s">
        <v>39</v>
      </c>
      <c r="B8" s="14" t="s">
        <v>42</v>
      </c>
      <c r="C8" s="69" t="s">
        <v>52</v>
      </c>
      <c r="D8" s="62"/>
      <c r="E8" s="61">
        <v>84</v>
      </c>
      <c r="F8" s="62">
        <v>13</v>
      </c>
      <c r="G8" s="61">
        <v>77.900000000000006</v>
      </c>
      <c r="H8" s="62">
        <v>19.2</v>
      </c>
      <c r="I8" s="61"/>
      <c r="J8" s="62"/>
      <c r="K8">
        <v>77.057787053790776</v>
      </c>
      <c r="L8">
        <v>17.960278100476025</v>
      </c>
      <c r="M8" s="3"/>
      <c r="N8" s="3">
        <v>3</v>
      </c>
    </row>
    <row r="9" spans="1:17">
      <c r="A9" s="39" t="s">
        <v>41</v>
      </c>
      <c r="B9" s="14"/>
      <c r="C9" s="61" t="s">
        <v>23</v>
      </c>
      <c r="D9" s="62"/>
      <c r="E9" s="61"/>
      <c r="F9" s="62"/>
      <c r="G9" s="69">
        <v>30.9</v>
      </c>
      <c r="H9" s="70">
        <v>6.1</v>
      </c>
      <c r="I9" s="61"/>
      <c r="J9" s="62"/>
      <c r="K9">
        <v>73.753514185206413</v>
      </c>
      <c r="L9">
        <v>12.848827326870351</v>
      </c>
      <c r="M9" s="3"/>
      <c r="N9" s="81" t="s">
        <v>79</v>
      </c>
    </row>
    <row r="10" spans="1:17">
      <c r="A10" s="39" t="s">
        <v>40</v>
      </c>
      <c r="B10" s="14" t="s">
        <v>42</v>
      </c>
      <c r="C10" s="61">
        <v>62.6</v>
      </c>
      <c r="D10" s="62">
        <v>5.0999999999999996</v>
      </c>
      <c r="E10" s="61" t="s">
        <v>23</v>
      </c>
      <c r="F10" s="62"/>
      <c r="G10" s="61" t="s">
        <v>23</v>
      </c>
      <c r="H10" s="62"/>
      <c r="I10" s="61"/>
      <c r="J10" s="62"/>
      <c r="M10" s="3"/>
      <c r="N10" s="3">
        <v>1</v>
      </c>
    </row>
    <row r="11" spans="1:17">
      <c r="A11" s="39" t="s">
        <v>41</v>
      </c>
      <c r="B11" s="14" t="s">
        <v>43</v>
      </c>
      <c r="C11" s="65" t="s">
        <v>23</v>
      </c>
      <c r="D11" s="62"/>
      <c r="E11" s="61" t="s">
        <v>44</v>
      </c>
      <c r="F11" s="62"/>
      <c r="G11" s="69">
        <v>32.6</v>
      </c>
      <c r="H11" s="70">
        <v>6.4</v>
      </c>
      <c r="I11" s="61"/>
      <c r="J11" s="62"/>
      <c r="K11">
        <v>69.199568372287274</v>
      </c>
      <c r="L11">
        <v>14.093510962014582</v>
      </c>
      <c r="M11" s="3"/>
      <c r="N11" s="81" t="s">
        <v>79</v>
      </c>
    </row>
    <row r="12" spans="1:17" ht="15" thickBot="1">
      <c r="A12" s="39" t="s">
        <v>39</v>
      </c>
      <c r="B12" s="14" t="s">
        <v>43</v>
      </c>
      <c r="C12" s="63" t="s">
        <v>23</v>
      </c>
      <c r="D12" s="64"/>
      <c r="E12" s="63" t="s">
        <v>23</v>
      </c>
      <c r="F12" s="64"/>
      <c r="G12">
        <v>64.114822239999995</v>
      </c>
      <c r="H12">
        <v>12.352613290000001</v>
      </c>
      <c r="I12" s="63"/>
      <c r="J12" s="64"/>
      <c r="K12">
        <v>51.188462868083519</v>
      </c>
      <c r="L12" s="71">
        <v>5.2605648454386165</v>
      </c>
      <c r="M12" s="3"/>
      <c r="N12" s="3">
        <v>2</v>
      </c>
    </row>
    <row r="13" spans="1:17">
      <c r="P13" t="s">
        <v>54</v>
      </c>
    </row>
    <row r="14" spans="1:17">
      <c r="A14" t="s">
        <v>47</v>
      </c>
      <c r="P14" t="s">
        <v>53</v>
      </c>
    </row>
    <row r="15" spans="1:17">
      <c r="A15" s="39" t="s">
        <v>34</v>
      </c>
      <c r="B15" s="39" t="s">
        <v>33</v>
      </c>
      <c r="C15" s="39">
        <f>C4/C$4</f>
        <v>1</v>
      </c>
      <c r="D15" s="39"/>
      <c r="E15" s="39">
        <f>E4/E$4</f>
        <v>1</v>
      </c>
      <c r="F15" s="39"/>
      <c r="G15" s="39">
        <f>G4/G$4</f>
        <v>1</v>
      </c>
      <c r="H15" s="39"/>
      <c r="I15" s="39"/>
      <c r="J15" s="39"/>
      <c r="K15" s="39">
        <f>K4/$K$4</f>
        <v>1</v>
      </c>
      <c r="L15" s="39"/>
      <c r="O15" s="39" t="s">
        <v>55</v>
      </c>
      <c r="P15">
        <f>AVERAGE(C15,E15,G15,I15,K15)</f>
        <v>1</v>
      </c>
      <c r="Q15">
        <f>STDEV(C15,E15,G15,I15,K15)</f>
        <v>0</v>
      </c>
    </row>
    <row r="16" spans="1:17">
      <c r="A16" s="39" t="s">
        <v>35</v>
      </c>
      <c r="B16" s="39" t="s">
        <v>37</v>
      </c>
      <c r="C16" s="58">
        <f>C5/C$4</f>
        <v>1.0939334637964775</v>
      </c>
      <c r="D16" s="39"/>
      <c r="E16" s="58">
        <f>E5/E$4</f>
        <v>1.3004807692307692</v>
      </c>
      <c r="F16" s="39"/>
      <c r="G16" s="58">
        <f>G5/G$4</f>
        <v>1.1894150417827298</v>
      </c>
      <c r="H16" s="39"/>
      <c r="I16" s="39"/>
      <c r="J16" s="39"/>
      <c r="K16" s="80">
        <f t="shared" ref="K16:K21" si="0">K5/$K$4</f>
        <v>0.8663113847434939</v>
      </c>
      <c r="L16" s="39"/>
      <c r="O16" s="39" t="s">
        <v>3</v>
      </c>
      <c r="P16">
        <f t="shared" ref="P16:P23" si="1">AVERAGE(C16,E16,G16,I16,K16)</f>
        <v>1.1125351648883675</v>
      </c>
      <c r="Q16">
        <f t="shared" ref="Q16:Q23" si="2">STDEV(C16,E16,G16,I16,K16)</f>
        <v>0.1845772095495242</v>
      </c>
    </row>
    <row r="17" spans="1:17">
      <c r="A17" s="39" t="s">
        <v>36</v>
      </c>
      <c r="B17" s="39" t="s">
        <v>37</v>
      </c>
      <c r="C17" s="58">
        <f>C6/C$4</f>
        <v>1.2661448140900196</v>
      </c>
      <c r="D17" s="39"/>
      <c r="E17" s="58">
        <f>E6/E$4</f>
        <v>1.4639423076923077</v>
      </c>
      <c r="F17" s="39"/>
      <c r="G17" s="58">
        <f>G6/G$4</f>
        <v>1.1615598885793874</v>
      </c>
      <c r="H17" s="39"/>
      <c r="I17" s="39">
        <v>1.46</v>
      </c>
      <c r="J17" s="39"/>
      <c r="K17" s="80">
        <f t="shared" si="0"/>
        <v>1.017916704071594</v>
      </c>
      <c r="L17" s="39"/>
      <c r="O17" s="39" t="s">
        <v>2</v>
      </c>
      <c r="P17">
        <f t="shared" si="1"/>
        <v>1.2739127428866617</v>
      </c>
      <c r="Q17">
        <f t="shared" si="2"/>
        <v>0.19297485538145681</v>
      </c>
    </row>
    <row r="18" spans="1:17">
      <c r="A18" s="39" t="s">
        <v>38</v>
      </c>
      <c r="B18" s="39" t="s">
        <v>42</v>
      </c>
      <c r="C18" s="58">
        <f>C7/C$4</f>
        <v>0.97945205479452047</v>
      </c>
      <c r="D18" s="39"/>
      <c r="E18" s="58"/>
      <c r="F18" s="39"/>
      <c r="G18" s="58"/>
      <c r="H18" s="39"/>
      <c r="I18" s="39">
        <f>I7/51</f>
        <v>0.96078431372549022</v>
      </c>
      <c r="J18" s="39"/>
      <c r="K18" s="39">
        <f t="shared" si="0"/>
        <v>0</v>
      </c>
      <c r="L18" s="39"/>
      <c r="O18" s="39" t="s">
        <v>56</v>
      </c>
      <c r="P18">
        <f t="shared" si="1"/>
        <v>0.6467454561733369</v>
      </c>
      <c r="Q18">
        <f t="shared" si="2"/>
        <v>0.56017576255118207</v>
      </c>
    </row>
    <row r="19" spans="1:17">
      <c r="A19" s="39" t="s">
        <v>39</v>
      </c>
      <c r="B19" s="39" t="s">
        <v>42</v>
      </c>
      <c r="C19" s="77" t="s">
        <v>52</v>
      </c>
      <c r="D19" s="39"/>
      <c r="E19" s="58">
        <f>E8/E$4</f>
        <v>2.0192307692307692</v>
      </c>
      <c r="F19" s="39"/>
      <c r="G19" s="58">
        <f>G8/G$4</f>
        <v>2.1699164345403901</v>
      </c>
      <c r="H19" s="39"/>
      <c r="I19" s="39"/>
      <c r="J19" s="39"/>
      <c r="K19" s="39">
        <f t="shared" si="0"/>
        <v>2.2095564293755356</v>
      </c>
      <c r="L19" s="39"/>
      <c r="O19" s="39" t="s">
        <v>57</v>
      </c>
      <c r="P19">
        <f t="shared" si="1"/>
        <v>2.1329012110488983</v>
      </c>
      <c r="Q19">
        <f t="shared" si="2"/>
        <v>0.10041692738268335</v>
      </c>
    </row>
    <row r="20" spans="1:17">
      <c r="A20" s="39" t="s">
        <v>41</v>
      </c>
      <c r="B20" s="39"/>
      <c r="C20" s="58"/>
      <c r="D20" s="39"/>
      <c r="E20" s="39"/>
      <c r="F20" s="39"/>
      <c r="G20" s="77">
        <f>G9/G$4</f>
        <v>0.8607242339832869</v>
      </c>
      <c r="H20" s="39"/>
      <c r="I20" s="39"/>
      <c r="J20" s="39"/>
      <c r="K20" s="39">
        <f t="shared" si="0"/>
        <v>2.1148096472483093</v>
      </c>
      <c r="L20" s="39"/>
      <c r="O20" s="39" t="s">
        <v>58</v>
      </c>
      <c r="P20">
        <f t="shared" si="1"/>
        <v>1.4877669406157981</v>
      </c>
      <c r="Q20">
        <f t="shared" si="2"/>
        <v>0.88677229990683082</v>
      </c>
    </row>
    <row r="21" spans="1:17">
      <c r="A21" s="39" t="s">
        <v>40</v>
      </c>
      <c r="B21" s="39" t="s">
        <v>42</v>
      </c>
      <c r="C21" s="58">
        <f>C10/C$4</f>
        <v>1.2250489236790607</v>
      </c>
      <c r="D21" s="39"/>
      <c r="E21" s="39" t="s">
        <v>23</v>
      </c>
      <c r="F21" s="39"/>
      <c r="G21" s="58" t="s">
        <v>23</v>
      </c>
      <c r="H21" s="39"/>
      <c r="I21" s="39"/>
      <c r="J21" s="39"/>
      <c r="K21" s="39">
        <f t="shared" si="0"/>
        <v>0</v>
      </c>
      <c r="L21" s="39"/>
      <c r="O21" s="39" t="s">
        <v>59</v>
      </c>
      <c r="P21" s="75">
        <f>C21</f>
        <v>1.2250489236790607</v>
      </c>
    </row>
    <row r="22" spans="1:17">
      <c r="A22" s="39" t="s">
        <v>41</v>
      </c>
      <c r="B22" s="39" t="s">
        <v>43</v>
      </c>
      <c r="D22" s="39"/>
      <c r="E22" s="39" t="s">
        <v>44</v>
      </c>
      <c r="F22" s="39"/>
      <c r="G22" s="77">
        <f>G11/G$4</f>
        <v>0.90807799442896941</v>
      </c>
      <c r="H22" s="39"/>
      <c r="I22" s="39"/>
      <c r="J22" s="39"/>
      <c r="K22" s="39">
        <f>K11/$K$4</f>
        <v>1.9842297197071863</v>
      </c>
      <c r="L22" s="39"/>
      <c r="O22" s="39" t="s">
        <v>60</v>
      </c>
      <c r="P22" s="75">
        <f>AVERAGE(E22,G22,I22,K22)</f>
        <v>1.4461538570680779</v>
      </c>
      <c r="Q22">
        <f>STDEV(E22,G22,I22,K22)</f>
        <v>0.76095418252982938</v>
      </c>
    </row>
    <row r="23" spans="1:17">
      <c r="A23" s="39" t="s">
        <v>39</v>
      </c>
      <c r="B23" s="39" t="s">
        <v>43</v>
      </c>
      <c r="C23" s="39" t="s">
        <v>23</v>
      </c>
      <c r="D23" s="39"/>
      <c r="E23" s="39" t="s">
        <v>23</v>
      </c>
      <c r="F23" s="39"/>
      <c r="G23" s="76">
        <f>G12/G$4</f>
        <v>1.7859281961002784</v>
      </c>
      <c r="H23" s="39"/>
      <c r="I23" s="39"/>
      <c r="J23" s="39"/>
      <c r="K23" s="39">
        <f>K12/$K$4</f>
        <v>1.4677789431076167</v>
      </c>
      <c r="L23" s="39"/>
      <c r="O23" s="39" t="s">
        <v>61</v>
      </c>
      <c r="P23">
        <f t="shared" si="1"/>
        <v>1.6268535696039477</v>
      </c>
      <c r="Q23">
        <f t="shared" si="2"/>
        <v>0.2249654942205456</v>
      </c>
    </row>
    <row r="27" spans="1:17">
      <c r="N27" s="75"/>
    </row>
    <row r="32" spans="1:17">
      <c r="G32" s="5"/>
    </row>
    <row r="33" spans="7:21">
      <c r="G33" s="5"/>
    </row>
    <row r="34" spans="7:21">
      <c r="G34" s="5"/>
      <c r="O34" s="1" t="s">
        <v>68</v>
      </c>
    </row>
    <row r="35" spans="7:21">
      <c r="G35" s="5"/>
      <c r="O35" s="1"/>
    </row>
    <row r="36" spans="7:21">
      <c r="G36" s="5"/>
      <c r="Q36" t="s">
        <v>69</v>
      </c>
      <c r="R36" t="s">
        <v>70</v>
      </c>
      <c r="S36" t="s">
        <v>71</v>
      </c>
    </row>
    <row r="37" spans="7:21">
      <c r="G37" s="5"/>
      <c r="O37" s="8" t="s">
        <v>55</v>
      </c>
      <c r="Q37">
        <f>AVERAGE(C15,E15,G15,K15)</f>
        <v>1</v>
      </c>
      <c r="R37">
        <f>STDEV(C15,E15,G15,K15)</f>
        <v>0</v>
      </c>
      <c r="S37">
        <v>4</v>
      </c>
    </row>
    <row r="38" spans="7:21">
      <c r="G38" s="5"/>
      <c r="O38" s="8" t="s">
        <v>3</v>
      </c>
      <c r="Q38" s="75">
        <f>AVERAGE(C16,E16,G16)</f>
        <v>1.1946097582699922</v>
      </c>
      <c r="R38">
        <f>STDEV(C16,E16,G16)</f>
        <v>0.10337159259235063</v>
      </c>
      <c r="S38">
        <v>3</v>
      </c>
      <c r="U38" s="75"/>
    </row>
    <row r="39" spans="7:21">
      <c r="G39" s="5"/>
      <c r="O39" s="8" t="s">
        <v>2</v>
      </c>
      <c r="Q39" s="75">
        <f>AVERAGE(C17,E17,G17)</f>
        <v>1.2972156701205717</v>
      </c>
      <c r="R39">
        <f>STDEV(C17,E17,G17)</f>
        <v>0.15356702256018026</v>
      </c>
      <c r="S39">
        <v>3</v>
      </c>
      <c r="U39" s="75"/>
    </row>
    <row r="40" spans="7:21">
      <c r="G40" s="5"/>
      <c r="O40" s="8" t="s">
        <v>56</v>
      </c>
      <c r="Q40" s="75">
        <f>AVERAGE(C18,I18)</f>
        <v>0.97011818426000529</v>
      </c>
      <c r="R40">
        <f>STDEV(C18,I18)</f>
        <v>1.3200086299345893E-2</v>
      </c>
      <c r="S40">
        <v>2</v>
      </c>
    </row>
    <row r="41" spans="7:21">
      <c r="G41" s="5"/>
      <c r="O41" s="3" t="s">
        <v>77</v>
      </c>
      <c r="Q41" s="75"/>
    </row>
    <row r="42" spans="7:21">
      <c r="G42" s="5"/>
      <c r="O42" s="8" t="s">
        <v>57</v>
      </c>
      <c r="Q42" s="75">
        <f>AVERAGE(E19,G19,K19)</f>
        <v>2.1329012110488983</v>
      </c>
      <c r="R42">
        <f>STDEV(E19,G19,K19)</f>
        <v>0.10041692738268335</v>
      </c>
      <c r="S42">
        <v>3</v>
      </c>
    </row>
    <row r="43" spans="7:21">
      <c r="G43" s="4"/>
      <c r="O43" s="8" t="s">
        <v>76</v>
      </c>
      <c r="Q43">
        <f>AVERAGE(K20)</f>
        <v>2.1148096472483093</v>
      </c>
      <c r="R43">
        <f>(L9*K20)/K9</f>
        <v>0.36842751544635538</v>
      </c>
      <c r="S43">
        <v>1</v>
      </c>
    </row>
    <row r="44" spans="7:21">
      <c r="G44" s="4"/>
      <c r="O44" s="8" t="s">
        <v>59</v>
      </c>
      <c r="Q44" s="75">
        <f>AVERAGE(C21)</f>
        <v>1.2250489236790607</v>
      </c>
      <c r="R44">
        <f>(D10*C21)/C10</f>
        <v>9.9804305283757333E-2</v>
      </c>
    </row>
    <row r="45" spans="7:21">
      <c r="O45" s="8" t="s">
        <v>60</v>
      </c>
      <c r="Q45" s="75">
        <f>AVERAGE(K22)</f>
        <v>1.9842297197071863</v>
      </c>
      <c r="R45">
        <f>(L11*K22)/K11</f>
        <v>0.4041175973150658</v>
      </c>
      <c r="S45">
        <v>1</v>
      </c>
    </row>
    <row r="46" spans="7:21">
      <c r="O46" s="8" t="s">
        <v>61</v>
      </c>
      <c r="Q46" s="75">
        <f>AVERAGE(G23,K23)</f>
        <v>1.6268535696039477</v>
      </c>
      <c r="R46">
        <f>STDEV(G23,K23)</f>
        <v>0.2249654942205456</v>
      </c>
      <c r="S46">
        <v>2</v>
      </c>
    </row>
    <row r="54" spans="15:20">
      <c r="P54" s="1" t="s">
        <v>72</v>
      </c>
    </row>
    <row r="55" spans="15:20">
      <c r="P55" s="1" t="s">
        <v>73</v>
      </c>
    </row>
    <row r="56" spans="15:20">
      <c r="P56" s="78" t="s">
        <v>74</v>
      </c>
    </row>
    <row r="57" spans="15:20">
      <c r="P57" s="78" t="s">
        <v>75</v>
      </c>
    </row>
    <row r="60" spans="15:20">
      <c r="O60" s="79" t="s">
        <v>78</v>
      </c>
    </row>
    <row r="61" spans="15:20" ht="15" thickBot="1">
      <c r="O61" s="82"/>
      <c r="P61" s="82"/>
      <c r="Q61" s="82" t="s">
        <v>69</v>
      </c>
      <c r="R61" s="82" t="s">
        <v>70</v>
      </c>
      <c r="S61" s="82" t="s">
        <v>71</v>
      </c>
      <c r="T61" s="82"/>
    </row>
    <row r="62" spans="15:20">
      <c r="O62" t="s">
        <v>55</v>
      </c>
      <c r="Q62">
        <v>1</v>
      </c>
      <c r="R62">
        <v>0</v>
      </c>
      <c r="S62">
        <v>4</v>
      </c>
    </row>
    <row r="63" spans="15:20">
      <c r="O63" t="s">
        <v>3</v>
      </c>
      <c r="Q63">
        <v>1.1946097582699922</v>
      </c>
      <c r="R63">
        <v>0.10337159259235118</v>
      </c>
      <c r="S63">
        <v>3</v>
      </c>
    </row>
    <row r="64" spans="15:20">
      <c r="O64" t="s">
        <v>2</v>
      </c>
      <c r="Q64">
        <v>1.2972156701205717</v>
      </c>
      <c r="R64">
        <v>0.15356702256017918</v>
      </c>
      <c r="S64">
        <v>3</v>
      </c>
    </row>
    <row r="65" spans="15:19">
      <c r="O65" t="s">
        <v>56</v>
      </c>
      <c r="Q65">
        <v>0.97011818426000529</v>
      </c>
      <c r="R65">
        <v>1.3200086299345893E-2</v>
      </c>
      <c r="S65">
        <v>2</v>
      </c>
    </row>
    <row r="66" spans="15:19">
      <c r="O66" s="3" t="s">
        <v>77</v>
      </c>
    </row>
    <row r="67" spans="15:19">
      <c r="O67" t="s">
        <v>57</v>
      </c>
      <c r="Q67">
        <v>2.1329012110488983</v>
      </c>
      <c r="R67">
        <v>0.10041692738267873</v>
      </c>
      <c r="S67">
        <v>3</v>
      </c>
    </row>
    <row r="68" spans="15:19">
      <c r="O68" t="s">
        <v>61</v>
      </c>
      <c r="Q68">
        <v>1.6268535696039477</v>
      </c>
      <c r="R68">
        <v>0.22496549422054507</v>
      </c>
      <c r="S68">
        <v>2</v>
      </c>
    </row>
    <row r="69" spans="15:19">
      <c r="O69" t="s">
        <v>76</v>
      </c>
      <c r="Q69">
        <v>2.1148096472483093</v>
      </c>
      <c r="R69" s="2">
        <v>0.36842751544635538</v>
      </c>
      <c r="S69">
        <v>1</v>
      </c>
    </row>
    <row r="70" spans="15:19">
      <c r="O70" t="s">
        <v>60</v>
      </c>
      <c r="Q70">
        <v>1.9842297197071863</v>
      </c>
      <c r="R70" s="2">
        <v>0.4041175973150658</v>
      </c>
      <c r="S70">
        <v>1</v>
      </c>
    </row>
  </sheetData>
  <mergeCells count="1">
    <mergeCell ref="K2:L2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5"/>
  <sheetViews>
    <sheetView workbookViewId="0">
      <selection activeCell="F210" sqref="F210"/>
    </sheetView>
  </sheetViews>
  <sheetFormatPr baseColWidth="10" defaultRowHeight="14" x14ac:dyDescent="0"/>
  <cols>
    <col min="2" max="2" width="29.83203125" customWidth="1"/>
    <col min="3" max="3" width="30.33203125" customWidth="1"/>
  </cols>
  <sheetData>
    <row r="2" spans="2:12">
      <c r="B2" t="s">
        <v>47</v>
      </c>
    </row>
    <row r="3" spans="2:12">
      <c r="B3" t="s">
        <v>34</v>
      </c>
      <c r="C3" t="s">
        <v>33</v>
      </c>
      <c r="D3">
        <v>1</v>
      </c>
      <c r="F3">
        <v>1</v>
      </c>
      <c r="H3">
        <v>1</v>
      </c>
      <c r="L3">
        <v>1</v>
      </c>
    </row>
    <row r="4" spans="2:12">
      <c r="B4" t="s">
        <v>35</v>
      </c>
      <c r="C4" t="s">
        <v>37</v>
      </c>
      <c r="D4">
        <v>1.0939334637964775</v>
      </c>
      <c r="F4">
        <v>1.3004807692307692</v>
      </c>
      <c r="H4">
        <v>1.1894150417827298</v>
      </c>
      <c r="L4" s="83">
        <v>0.8663113847434939</v>
      </c>
    </row>
    <row r="5" spans="2:12">
      <c r="B5" t="s">
        <v>36</v>
      </c>
      <c r="C5" t="s">
        <v>37</v>
      </c>
      <c r="D5">
        <v>1.2661448140900196</v>
      </c>
      <c r="F5">
        <v>1.4639423076923077</v>
      </c>
      <c r="H5">
        <v>1.1615598885793874</v>
      </c>
      <c r="J5">
        <v>1.46</v>
      </c>
      <c r="L5" s="83">
        <v>1.017916704071594</v>
      </c>
    </row>
    <row r="6" spans="2:12">
      <c r="B6" t="s">
        <v>38</v>
      </c>
      <c r="C6" t="s">
        <v>42</v>
      </c>
      <c r="D6">
        <v>0.97945205479452047</v>
      </c>
      <c r="J6">
        <v>0.96078431372549022</v>
      </c>
      <c r="L6">
        <v>0</v>
      </c>
    </row>
    <row r="7" spans="2:12">
      <c r="B7" t="s">
        <v>39</v>
      </c>
      <c r="C7" t="s">
        <v>42</v>
      </c>
      <c r="D7" t="s">
        <v>52</v>
      </c>
      <c r="F7">
        <v>2.0192307692307692</v>
      </c>
      <c r="H7">
        <v>2.1699164345403901</v>
      </c>
      <c r="L7">
        <v>2.2095564293755356</v>
      </c>
    </row>
    <row r="8" spans="2:12">
      <c r="B8" t="s">
        <v>41</v>
      </c>
      <c r="H8" s="83">
        <v>0.8607242339832869</v>
      </c>
      <c r="L8">
        <v>2.1148096472483093</v>
      </c>
    </row>
    <row r="9" spans="2:12">
      <c r="B9" t="s">
        <v>40</v>
      </c>
      <c r="C9" t="s">
        <v>42</v>
      </c>
      <c r="D9">
        <v>1.2250489236790607</v>
      </c>
      <c r="F9" t="s">
        <v>23</v>
      </c>
      <c r="H9" t="s">
        <v>23</v>
      </c>
      <c r="L9">
        <v>0</v>
      </c>
    </row>
    <row r="10" spans="2:12">
      <c r="B10" t="s">
        <v>41</v>
      </c>
      <c r="C10" t="s">
        <v>43</v>
      </c>
      <c r="F10" t="s">
        <v>44</v>
      </c>
      <c r="H10" s="83">
        <v>0.90807799442896941</v>
      </c>
      <c r="L10">
        <v>1.9842297197071863</v>
      </c>
    </row>
    <row r="11" spans="2:12">
      <c r="B11" t="s">
        <v>39</v>
      </c>
      <c r="C11" t="s">
        <v>43</v>
      </c>
      <c r="D11" t="s">
        <v>23</v>
      </c>
      <c r="F11" t="s">
        <v>23</v>
      </c>
      <c r="H11">
        <v>1.7859281961002784</v>
      </c>
      <c r="L11">
        <v>1.4677789431076167</v>
      </c>
    </row>
    <row r="15" spans="2:12">
      <c r="G15" t="s">
        <v>80</v>
      </c>
    </row>
    <row r="16" spans="2:12">
      <c r="B16" s="39" t="s">
        <v>55</v>
      </c>
      <c r="C16">
        <v>1</v>
      </c>
      <c r="D16">
        <v>1</v>
      </c>
      <c r="E16">
        <v>1</v>
      </c>
      <c r="G16">
        <f>AVERAGE(C16:F16)</f>
        <v>1</v>
      </c>
    </row>
    <row r="17" spans="2:12">
      <c r="B17" s="39" t="s">
        <v>3</v>
      </c>
      <c r="C17">
        <v>1.0939334637964775</v>
      </c>
      <c r="D17">
        <v>1.3004807692307692</v>
      </c>
      <c r="E17">
        <v>1.1894150417827298</v>
      </c>
      <c r="G17">
        <f t="shared" ref="G17:G24" si="0">AVERAGE(C17:F17)</f>
        <v>1.1946097582699922</v>
      </c>
    </row>
    <row r="18" spans="2:12">
      <c r="B18" s="39" t="s">
        <v>2</v>
      </c>
      <c r="C18">
        <v>1.2661448140900196</v>
      </c>
      <c r="D18">
        <v>1.4639423076923077</v>
      </c>
      <c r="E18">
        <v>1.1615598885793874</v>
      </c>
      <c r="G18">
        <f t="shared" si="0"/>
        <v>1.2972156701205717</v>
      </c>
    </row>
    <row r="19" spans="2:12">
      <c r="B19" s="39" t="s">
        <v>56</v>
      </c>
      <c r="C19">
        <v>0.97945205479452047</v>
      </c>
      <c r="D19">
        <v>0.96078431372549022</v>
      </c>
      <c r="G19">
        <f t="shared" si="0"/>
        <v>0.97011818426000529</v>
      </c>
    </row>
    <row r="20" spans="2:12">
      <c r="B20" s="39" t="s">
        <v>57</v>
      </c>
      <c r="C20">
        <v>2.0192307692307692</v>
      </c>
      <c r="D20">
        <v>2.1699164345403901</v>
      </c>
      <c r="E20">
        <v>2.2095564293755356</v>
      </c>
      <c r="G20">
        <f t="shared" si="0"/>
        <v>2.1329012110488983</v>
      </c>
    </row>
    <row r="21" spans="2:12">
      <c r="B21" s="39" t="s">
        <v>76</v>
      </c>
      <c r="C21">
        <v>2.1148096472483093</v>
      </c>
      <c r="G21">
        <f t="shared" si="0"/>
        <v>2.1148096472483093</v>
      </c>
    </row>
    <row r="22" spans="2:12">
      <c r="B22" s="39" t="s">
        <v>59</v>
      </c>
      <c r="C22">
        <v>1.2250489236790607</v>
      </c>
      <c r="G22">
        <f t="shared" si="0"/>
        <v>1.2250489236790607</v>
      </c>
    </row>
    <row r="23" spans="2:12">
      <c r="B23" s="39" t="s">
        <v>60</v>
      </c>
      <c r="C23">
        <v>1.9842297197071863</v>
      </c>
      <c r="G23">
        <f t="shared" si="0"/>
        <v>1.9842297197071863</v>
      </c>
    </row>
    <row r="24" spans="2:12">
      <c r="B24" s="39" t="s">
        <v>61</v>
      </c>
      <c r="C24">
        <v>1.7859281961002784</v>
      </c>
      <c r="D24">
        <v>1.4677789431076167</v>
      </c>
      <c r="G24">
        <f t="shared" si="0"/>
        <v>1.6268535696039477</v>
      </c>
    </row>
    <row r="26" spans="2:12">
      <c r="C26" s="89" t="s">
        <v>99</v>
      </c>
      <c r="D26" s="90"/>
      <c r="E26" s="90"/>
      <c r="F26" s="90"/>
      <c r="G26" s="90"/>
      <c r="H26" s="90"/>
      <c r="I26" s="90"/>
      <c r="J26" s="90"/>
      <c r="K26" s="90"/>
    </row>
    <row r="28" spans="2:12">
      <c r="C28" s="84" t="s">
        <v>55</v>
      </c>
      <c r="D28" s="1">
        <v>1</v>
      </c>
      <c r="E28" s="1">
        <v>1</v>
      </c>
      <c r="F28" s="1">
        <v>1</v>
      </c>
      <c r="H28" t="s">
        <v>81</v>
      </c>
    </row>
    <row r="29" spans="2:12">
      <c r="C29" s="84" t="s">
        <v>3</v>
      </c>
      <c r="D29" s="1">
        <v>1.0939334637964775</v>
      </c>
      <c r="E29" s="1">
        <v>1.3004807692307692</v>
      </c>
      <c r="F29" s="1">
        <v>1.1894150417827298</v>
      </c>
    </row>
    <row r="30" spans="2:12" ht="15" thickBot="1">
      <c r="H30" t="s">
        <v>82</v>
      </c>
    </row>
    <row r="31" spans="2:12">
      <c r="H31" s="87" t="s">
        <v>83</v>
      </c>
      <c r="I31" s="87" t="s">
        <v>84</v>
      </c>
      <c r="J31" s="87" t="s">
        <v>85</v>
      </c>
      <c r="K31" s="87" t="s">
        <v>86</v>
      </c>
      <c r="L31" s="87" t="s">
        <v>87</v>
      </c>
    </row>
    <row r="32" spans="2:12">
      <c r="H32" s="85" t="s">
        <v>55</v>
      </c>
      <c r="I32" s="85">
        <v>3</v>
      </c>
      <c r="J32" s="85">
        <v>3</v>
      </c>
      <c r="K32" s="85">
        <v>1</v>
      </c>
      <c r="L32" s="85">
        <v>0</v>
      </c>
    </row>
    <row r="33" spans="3:14" ht="15" thickBot="1">
      <c r="D33" s="83" t="s">
        <v>107</v>
      </c>
      <c r="E33" s="83"/>
      <c r="F33" s="83"/>
      <c r="G33" s="83"/>
      <c r="H33" s="86" t="s">
        <v>3</v>
      </c>
      <c r="I33" s="86">
        <v>3</v>
      </c>
      <c r="J33" s="86">
        <v>3.5838292748099763</v>
      </c>
      <c r="K33" s="86">
        <v>1.1946097582699922</v>
      </c>
      <c r="L33" s="86">
        <v>1.0685686155079033E-2</v>
      </c>
    </row>
    <row r="36" spans="3:14" ht="15" thickBot="1">
      <c r="H36" t="s">
        <v>88</v>
      </c>
    </row>
    <row r="37" spans="3:14">
      <c r="H37" s="87" t="s">
        <v>89</v>
      </c>
      <c r="I37" s="87" t="s">
        <v>90</v>
      </c>
      <c r="J37" s="87" t="s">
        <v>91</v>
      </c>
      <c r="K37" s="87" t="s">
        <v>92</v>
      </c>
      <c r="L37" s="87" t="s">
        <v>93</v>
      </c>
      <c r="M37" s="87" t="s">
        <v>94</v>
      </c>
      <c r="N37" s="87" t="s">
        <v>95</v>
      </c>
    </row>
    <row r="38" spans="3:14">
      <c r="H38" s="85" t="s">
        <v>96</v>
      </c>
      <c r="I38" s="85">
        <v>5.6809437020857168E-2</v>
      </c>
      <c r="J38" s="85">
        <v>1</v>
      </c>
      <c r="K38" s="85">
        <v>5.6809437020857168E-2</v>
      </c>
      <c r="L38" s="85">
        <v>10.632810321470197</v>
      </c>
      <c r="M38" s="88">
        <v>3.1057392586555436E-2</v>
      </c>
      <c r="N38" s="85">
        <v>7.7086474213216913</v>
      </c>
    </row>
    <row r="39" spans="3:14">
      <c r="H39" s="85" t="s">
        <v>97</v>
      </c>
      <c r="I39" s="85">
        <v>2.137137231015784E-2</v>
      </c>
      <c r="J39" s="85">
        <v>4</v>
      </c>
      <c r="K39" s="85">
        <v>5.34284307753946E-3</v>
      </c>
      <c r="L39" s="85"/>
      <c r="M39" s="85"/>
      <c r="N39" s="85"/>
    </row>
    <row r="40" spans="3:14">
      <c r="H40" s="85"/>
      <c r="I40" s="85"/>
      <c r="J40" s="85"/>
      <c r="K40" s="85"/>
      <c r="L40" s="85"/>
      <c r="M40" s="85"/>
      <c r="N40" s="85"/>
    </row>
    <row r="41" spans="3:14" ht="15" thickBot="1">
      <c r="H41" s="86" t="s">
        <v>98</v>
      </c>
      <c r="I41" s="86">
        <v>7.8180809331015011E-2</v>
      </c>
      <c r="J41" s="86">
        <v>5</v>
      </c>
      <c r="K41" s="86"/>
      <c r="L41" s="86"/>
      <c r="M41" s="86"/>
      <c r="N41" s="86"/>
    </row>
    <row r="44" spans="3:14">
      <c r="C44" s="84" t="s">
        <v>55</v>
      </c>
      <c r="D44" s="1">
        <v>1</v>
      </c>
      <c r="E44" s="1">
        <v>1</v>
      </c>
      <c r="F44" s="1">
        <v>1</v>
      </c>
      <c r="H44" t="s">
        <v>81</v>
      </c>
    </row>
    <row r="45" spans="3:14">
      <c r="C45" s="39" t="s">
        <v>2</v>
      </c>
      <c r="D45">
        <v>1.2661448140900196</v>
      </c>
      <c r="E45">
        <v>1.4639423076923077</v>
      </c>
      <c r="F45">
        <v>1.1615598885793874</v>
      </c>
    </row>
    <row r="46" spans="3:14" ht="15" thickBot="1">
      <c r="H46" t="s">
        <v>82</v>
      </c>
    </row>
    <row r="47" spans="3:14">
      <c r="H47" s="87" t="s">
        <v>83</v>
      </c>
      <c r="I47" s="87" t="s">
        <v>84</v>
      </c>
      <c r="J47" s="87" t="s">
        <v>85</v>
      </c>
      <c r="K47" s="87" t="s">
        <v>86</v>
      </c>
      <c r="L47" s="87" t="s">
        <v>87</v>
      </c>
    </row>
    <row r="48" spans="3:14">
      <c r="H48" s="85" t="s">
        <v>55</v>
      </c>
      <c r="I48" s="85">
        <v>3</v>
      </c>
      <c r="J48" s="85">
        <v>3</v>
      </c>
      <c r="K48" s="85">
        <v>1</v>
      </c>
      <c r="L48" s="85">
        <v>0</v>
      </c>
    </row>
    <row r="49" spans="3:14" ht="15" thickBot="1">
      <c r="H49" s="86" t="s">
        <v>2</v>
      </c>
      <c r="I49" s="86">
        <v>3</v>
      </c>
      <c r="J49" s="86">
        <v>3.8916470103617149</v>
      </c>
      <c r="K49" s="86">
        <v>1.2972156701205717</v>
      </c>
      <c r="L49" s="86">
        <v>2.3582830417998579E-2</v>
      </c>
    </row>
    <row r="50" spans="3:14">
      <c r="D50" s="83" t="s">
        <v>107</v>
      </c>
      <c r="E50" s="83"/>
      <c r="F50" s="83"/>
      <c r="G50" s="83"/>
    </row>
    <row r="52" spans="3:14" ht="15" thickBot="1">
      <c r="H52" t="s">
        <v>88</v>
      </c>
    </row>
    <row r="53" spans="3:14">
      <c r="H53" s="87" t="s">
        <v>89</v>
      </c>
      <c r="I53" s="87" t="s">
        <v>90</v>
      </c>
      <c r="J53" s="87" t="s">
        <v>91</v>
      </c>
      <c r="K53" s="87" t="s">
        <v>92</v>
      </c>
      <c r="L53" s="87" t="s">
        <v>93</v>
      </c>
      <c r="M53" s="87" t="s">
        <v>94</v>
      </c>
      <c r="N53" s="87" t="s">
        <v>95</v>
      </c>
    </row>
    <row r="54" spans="3:14">
      <c r="H54" s="85" t="s">
        <v>96</v>
      </c>
      <c r="I54" s="85">
        <v>0.13250573184783063</v>
      </c>
      <c r="J54" s="85">
        <v>1</v>
      </c>
      <c r="K54" s="85">
        <v>0.13250573184783063</v>
      </c>
      <c r="L54" s="85">
        <v>11.237474849219071</v>
      </c>
      <c r="M54" s="88">
        <v>2.8509609314538407E-2</v>
      </c>
      <c r="N54" s="85">
        <v>7.7086474213216913</v>
      </c>
    </row>
    <row r="55" spans="3:14">
      <c r="H55" s="85" t="s">
        <v>97</v>
      </c>
      <c r="I55" s="85">
        <v>4.7165660835997825E-2</v>
      </c>
      <c r="J55" s="85">
        <v>4</v>
      </c>
      <c r="K55" s="85">
        <v>1.1791415208999456E-2</v>
      </c>
      <c r="L55" s="85"/>
      <c r="M55" s="85"/>
      <c r="N55" s="85"/>
    </row>
    <row r="56" spans="3:14">
      <c r="H56" s="85"/>
      <c r="I56" s="85"/>
      <c r="J56" s="85"/>
      <c r="K56" s="85"/>
      <c r="L56" s="85"/>
      <c r="M56" s="85"/>
      <c r="N56" s="85"/>
    </row>
    <row r="57" spans="3:14" ht="15" thickBot="1">
      <c r="H57" s="86" t="s">
        <v>98</v>
      </c>
      <c r="I57" s="86">
        <v>0.17967139268382845</v>
      </c>
      <c r="J57" s="86">
        <v>5</v>
      </c>
      <c r="K57" s="86"/>
      <c r="L57" s="86"/>
      <c r="M57" s="86"/>
      <c r="N57" s="86"/>
    </row>
    <row r="61" spans="3:14">
      <c r="C61" s="84" t="s">
        <v>55</v>
      </c>
      <c r="D61" s="1">
        <v>1</v>
      </c>
      <c r="E61" s="1">
        <v>1</v>
      </c>
      <c r="F61" s="1">
        <v>1</v>
      </c>
      <c r="H61" t="s">
        <v>81</v>
      </c>
    </row>
    <row r="62" spans="3:14">
      <c r="C62" s="39" t="s">
        <v>56</v>
      </c>
      <c r="D62">
        <v>0.97945205479452047</v>
      </c>
      <c r="E62">
        <v>0.96078431372549022</v>
      </c>
    </row>
    <row r="63" spans="3:14" ht="15" thickBot="1">
      <c r="H63" t="s">
        <v>82</v>
      </c>
    </row>
    <row r="64" spans="3:14">
      <c r="H64" s="87" t="s">
        <v>83</v>
      </c>
      <c r="I64" s="87" t="s">
        <v>84</v>
      </c>
      <c r="J64" s="87" t="s">
        <v>85</v>
      </c>
      <c r="K64" s="87" t="s">
        <v>86</v>
      </c>
      <c r="L64" s="87" t="s">
        <v>87</v>
      </c>
    </row>
    <row r="65" spans="3:14">
      <c r="H65" s="85" t="s">
        <v>55</v>
      </c>
      <c r="I65" s="85">
        <v>3</v>
      </c>
      <c r="J65" s="85">
        <v>3</v>
      </c>
      <c r="K65" s="85">
        <v>1</v>
      </c>
      <c r="L65" s="85">
        <v>0</v>
      </c>
    </row>
    <row r="66" spans="3:14" ht="15" thickBot="1">
      <c r="H66" s="86" t="s">
        <v>56</v>
      </c>
      <c r="I66" s="86">
        <v>2</v>
      </c>
      <c r="J66" s="86">
        <v>1.9402363685200106</v>
      </c>
      <c r="K66" s="86">
        <v>0.97011818426000529</v>
      </c>
      <c r="L66" s="86">
        <v>1.7424227831017917E-4</v>
      </c>
    </row>
    <row r="69" spans="3:14" ht="15" thickBot="1">
      <c r="H69" t="s">
        <v>88</v>
      </c>
    </row>
    <row r="70" spans="3:14">
      <c r="H70" s="87" t="s">
        <v>89</v>
      </c>
      <c r="I70" s="87" t="s">
        <v>90</v>
      </c>
      <c r="J70" s="87" t="s">
        <v>91</v>
      </c>
      <c r="K70" s="87" t="s">
        <v>92</v>
      </c>
      <c r="L70" s="87" t="s">
        <v>93</v>
      </c>
      <c r="M70" s="87" t="s">
        <v>94</v>
      </c>
      <c r="N70" s="87" t="s">
        <v>95</v>
      </c>
    </row>
    <row r="71" spans="3:14">
      <c r="H71" s="85" t="s">
        <v>96</v>
      </c>
      <c r="I71" s="85">
        <v>1.0715074943027907E-3</v>
      </c>
      <c r="J71" s="85">
        <v>1</v>
      </c>
      <c r="K71" s="85">
        <v>1.0715074943027907E-3</v>
      </c>
      <c r="L71" s="85">
        <v>18.448579266083787</v>
      </c>
      <c r="M71" s="88">
        <v>2.3209434708936938E-2</v>
      </c>
      <c r="N71" s="85">
        <v>10.127964483488157</v>
      </c>
    </row>
    <row r="72" spans="3:14">
      <c r="H72" s="85" t="s">
        <v>97</v>
      </c>
      <c r="I72" s="85">
        <v>1.7424227831017917E-4</v>
      </c>
      <c r="J72" s="85">
        <v>3</v>
      </c>
      <c r="K72" s="85">
        <v>5.8080759436726389E-5</v>
      </c>
      <c r="L72" s="85"/>
      <c r="M72" s="85"/>
      <c r="N72" s="85"/>
    </row>
    <row r="73" spans="3:14">
      <c r="H73" s="85"/>
      <c r="I73" s="85"/>
      <c r="J73" s="85"/>
      <c r="K73" s="85"/>
      <c r="L73" s="85"/>
      <c r="M73" s="85"/>
      <c r="N73" s="85"/>
    </row>
    <row r="74" spans="3:14" ht="15" thickBot="1">
      <c r="H74" s="86" t="s">
        <v>98</v>
      </c>
      <c r="I74" s="86">
        <v>1.2457497726129699E-3</v>
      </c>
      <c r="J74" s="86">
        <v>4</v>
      </c>
      <c r="K74" s="86"/>
      <c r="L74" s="86"/>
      <c r="M74" s="86"/>
      <c r="N74" s="86"/>
    </row>
    <row r="79" spans="3:14">
      <c r="C79" s="39" t="s">
        <v>57</v>
      </c>
      <c r="D79">
        <v>2.0192307692307692</v>
      </c>
      <c r="E79">
        <v>2.1699164345403901</v>
      </c>
      <c r="F79">
        <v>2.2095564293755356</v>
      </c>
      <c r="H79" t="s">
        <v>81</v>
      </c>
    </row>
    <row r="80" spans="3:14">
      <c r="C80" s="39" t="s">
        <v>61</v>
      </c>
      <c r="D80">
        <v>1.7859281961002784</v>
      </c>
      <c r="E80">
        <v>1.4677789431076167</v>
      </c>
    </row>
    <row r="81" spans="3:14" ht="15" thickBot="1">
      <c r="H81" t="s">
        <v>82</v>
      </c>
    </row>
    <row r="82" spans="3:14">
      <c r="H82" s="87" t="s">
        <v>83</v>
      </c>
      <c r="I82" s="87" t="s">
        <v>84</v>
      </c>
      <c r="J82" s="87" t="s">
        <v>85</v>
      </c>
      <c r="K82" s="87" t="s">
        <v>86</v>
      </c>
      <c r="L82" s="87" t="s">
        <v>87</v>
      </c>
    </row>
    <row r="83" spans="3:14">
      <c r="H83" s="85" t="s">
        <v>57</v>
      </c>
      <c r="I83" s="85">
        <v>3</v>
      </c>
      <c r="J83" s="85">
        <v>6.3987036331466953</v>
      </c>
      <c r="K83" s="85">
        <v>2.1329012110488983</v>
      </c>
      <c r="L83" s="85">
        <v>1.0083559304978174E-2</v>
      </c>
    </row>
    <row r="84" spans="3:14" ht="15" thickBot="1">
      <c r="H84" s="86" t="s">
        <v>61</v>
      </c>
      <c r="I84" s="86">
        <v>2</v>
      </c>
      <c r="J84" s="86">
        <v>3.2537071392078953</v>
      </c>
      <c r="K84" s="86">
        <v>1.6268535696039477</v>
      </c>
      <c r="L84" s="86">
        <v>5.0609473589894094E-2</v>
      </c>
    </row>
    <row r="87" spans="3:14" ht="15" thickBot="1">
      <c r="H87" t="s">
        <v>88</v>
      </c>
    </row>
    <row r="88" spans="3:14">
      <c r="H88" s="87" t="s">
        <v>89</v>
      </c>
      <c r="I88" s="87" t="s">
        <v>90</v>
      </c>
      <c r="J88" s="87" t="s">
        <v>91</v>
      </c>
      <c r="K88" s="87" t="s">
        <v>92</v>
      </c>
      <c r="L88" s="87" t="s">
        <v>93</v>
      </c>
      <c r="M88" s="87" t="s">
        <v>94</v>
      </c>
      <c r="N88" s="87" t="s">
        <v>95</v>
      </c>
    </row>
    <row r="89" spans="3:14">
      <c r="H89" s="85" t="s">
        <v>96</v>
      </c>
      <c r="I89" s="85">
        <v>0.30730105849439693</v>
      </c>
      <c r="J89" s="85">
        <v>1</v>
      </c>
      <c r="K89" s="85">
        <v>0.30730105849439693</v>
      </c>
      <c r="L89" s="85">
        <v>13.025537777800944</v>
      </c>
      <c r="M89" s="88">
        <v>3.6527050305614726E-2</v>
      </c>
      <c r="N89" s="85">
        <v>10.127964483488157</v>
      </c>
    </row>
    <row r="90" spans="3:14">
      <c r="H90" s="85" t="s">
        <v>97</v>
      </c>
      <c r="I90" s="85">
        <v>7.0776592199852537E-2</v>
      </c>
      <c r="J90" s="85">
        <v>3</v>
      </c>
      <c r="K90" s="85">
        <v>2.3592197399950846E-2</v>
      </c>
      <c r="L90" s="85"/>
      <c r="M90" s="85"/>
      <c r="N90" s="85"/>
    </row>
    <row r="91" spans="3:14">
      <c r="H91" s="85"/>
      <c r="I91" s="85"/>
      <c r="J91" s="85"/>
      <c r="K91" s="85"/>
      <c r="L91" s="85"/>
      <c r="M91" s="85"/>
      <c r="N91" s="85"/>
    </row>
    <row r="92" spans="3:14" ht="15" thickBot="1">
      <c r="H92" s="86" t="s">
        <v>98</v>
      </c>
      <c r="I92" s="86">
        <v>0.37807765069424948</v>
      </c>
      <c r="J92" s="86">
        <v>4</v>
      </c>
      <c r="K92" s="86"/>
      <c r="L92" s="86"/>
      <c r="M92" s="86"/>
      <c r="N92" s="86"/>
    </row>
    <row r="93" spans="3:14">
      <c r="H93" s="93" t="s">
        <v>106</v>
      </c>
      <c r="I93" s="83"/>
      <c r="J93" s="83"/>
      <c r="K93" s="83"/>
      <c r="L93" s="83"/>
    </row>
    <row r="96" spans="3:14">
      <c r="C96" s="39" t="s">
        <v>76</v>
      </c>
      <c r="D96" t="s">
        <v>100</v>
      </c>
    </row>
    <row r="97" spans="3:14">
      <c r="C97" s="39" t="s">
        <v>60</v>
      </c>
    </row>
    <row r="100" spans="3:14">
      <c r="D100" s="39" t="s">
        <v>76</v>
      </c>
      <c r="E100" s="39" t="s">
        <v>60</v>
      </c>
      <c r="H100" t="s">
        <v>81</v>
      </c>
    </row>
    <row r="101" spans="3:14">
      <c r="D101" s="91">
        <v>50.381679389312978</v>
      </c>
      <c r="E101" s="8">
        <v>55.118110236220474</v>
      </c>
    </row>
    <row r="102" spans="3:14" ht="15" thickBot="1">
      <c r="D102" s="8">
        <v>66.942148760330582</v>
      </c>
      <c r="E102" s="8">
        <v>78</v>
      </c>
      <c r="H102" t="s">
        <v>82</v>
      </c>
    </row>
    <row r="103" spans="3:14">
      <c r="D103" s="8">
        <v>79.816513761467888</v>
      </c>
      <c r="E103" s="91">
        <v>90.977443609022558</v>
      </c>
      <c r="H103" s="87" t="s">
        <v>83</v>
      </c>
      <c r="I103" s="87" t="s">
        <v>84</v>
      </c>
      <c r="J103" s="87" t="s">
        <v>85</v>
      </c>
      <c r="K103" s="87" t="s">
        <v>86</v>
      </c>
      <c r="L103" s="87" t="s">
        <v>87</v>
      </c>
    </row>
    <row r="104" spans="3:14">
      <c r="D104" s="8">
        <v>80.620155038759691</v>
      </c>
      <c r="E104" s="8">
        <v>72.222222222222229</v>
      </c>
      <c r="H104" s="85" t="s">
        <v>76</v>
      </c>
      <c r="I104" s="85">
        <v>6</v>
      </c>
      <c r="J104" s="85">
        <v>442.52108511123845</v>
      </c>
      <c r="K104" s="85">
        <v>73.753514185206413</v>
      </c>
      <c r="L104" s="85">
        <v>165.0923636757303</v>
      </c>
    </row>
    <row r="105" spans="3:14" ht="15" thickBot="1">
      <c r="D105" s="8">
        <v>82.191780821917803</v>
      </c>
      <c r="E105" s="8">
        <v>54.777070063694268</v>
      </c>
      <c r="H105" s="86" t="s">
        <v>60</v>
      </c>
      <c r="I105" s="86">
        <v>6</v>
      </c>
      <c r="J105" s="86">
        <v>415.19741023372364</v>
      </c>
      <c r="K105" s="86">
        <v>69.199568372287274</v>
      </c>
      <c r="L105" s="86">
        <v>198.62705123642519</v>
      </c>
    </row>
    <row r="106" spans="3:14">
      <c r="D106" s="8">
        <v>82.568807339449535</v>
      </c>
      <c r="E106" s="8">
        <v>64.102564102564102</v>
      </c>
    </row>
    <row r="108" spans="3:14" ht="15" thickBot="1">
      <c r="H108" t="s">
        <v>88</v>
      </c>
    </row>
    <row r="109" spans="3:14">
      <c r="H109" s="87" t="s">
        <v>89</v>
      </c>
      <c r="I109" s="87" t="s">
        <v>90</v>
      </c>
      <c r="J109" s="87" t="s">
        <v>91</v>
      </c>
      <c r="K109" s="87" t="s">
        <v>92</v>
      </c>
      <c r="L109" s="87" t="s">
        <v>93</v>
      </c>
      <c r="M109" s="87" t="s">
        <v>94</v>
      </c>
      <c r="N109" s="87" t="s">
        <v>95</v>
      </c>
    </row>
    <row r="110" spans="3:14">
      <c r="H110" s="85" t="s">
        <v>96</v>
      </c>
      <c r="I110" s="85">
        <v>62.215267401011033</v>
      </c>
      <c r="J110" s="85">
        <v>1</v>
      </c>
      <c r="K110" s="85">
        <v>62.215267401011033</v>
      </c>
      <c r="L110" s="85">
        <v>0.34210583680850398</v>
      </c>
      <c r="M110" s="92">
        <v>0.57157653599813441</v>
      </c>
      <c r="N110" s="85">
        <v>4.9646027011268874</v>
      </c>
    </row>
    <row r="111" spans="3:14">
      <c r="H111" s="85" t="s">
        <v>97</v>
      </c>
      <c r="I111" s="85">
        <v>1818.5970745607724</v>
      </c>
      <c r="J111" s="85">
        <v>10</v>
      </c>
      <c r="K111" s="85">
        <v>181.85970745607725</v>
      </c>
      <c r="L111" s="85"/>
      <c r="M111" s="85"/>
      <c r="N111" s="85"/>
    </row>
    <row r="112" spans="3:14">
      <c r="H112" s="85"/>
      <c r="I112" s="85"/>
      <c r="J112" s="85"/>
      <c r="K112" s="85"/>
      <c r="L112" s="85"/>
      <c r="M112" s="85"/>
      <c r="N112" s="85"/>
    </row>
    <row r="113" spans="3:14" ht="15" thickBot="1">
      <c r="H113" s="86" t="s">
        <v>98</v>
      </c>
      <c r="I113" s="86">
        <v>1880.8123419617834</v>
      </c>
      <c r="J113" s="86">
        <v>11</v>
      </c>
      <c r="K113" s="86"/>
      <c r="L113" s="86"/>
      <c r="M113" s="86"/>
      <c r="N113" s="86"/>
    </row>
    <row r="114" spans="3:14">
      <c r="K114" t="s">
        <v>101</v>
      </c>
    </row>
    <row r="118" spans="3:14">
      <c r="D118" s="39" t="s">
        <v>76</v>
      </c>
      <c r="E118" s="39" t="s">
        <v>60</v>
      </c>
      <c r="H118" t="s">
        <v>81</v>
      </c>
    </row>
    <row r="119" spans="3:14">
      <c r="D119" s="8">
        <v>66.942148760330582</v>
      </c>
      <c r="E119" s="8">
        <v>55.118110236220474</v>
      </c>
    </row>
    <row r="120" spans="3:14" ht="15" thickBot="1">
      <c r="D120" s="8">
        <v>79.816513761467888</v>
      </c>
      <c r="E120" s="8">
        <v>78</v>
      </c>
      <c r="H120" t="s">
        <v>82</v>
      </c>
    </row>
    <row r="121" spans="3:14">
      <c r="D121" s="8">
        <v>80.620155038759691</v>
      </c>
      <c r="E121" s="8">
        <v>72.222222222222229</v>
      </c>
      <c r="H121" s="87" t="s">
        <v>83</v>
      </c>
      <c r="I121" s="87" t="s">
        <v>84</v>
      </c>
      <c r="J121" s="87" t="s">
        <v>85</v>
      </c>
      <c r="K121" s="87" t="s">
        <v>86</v>
      </c>
      <c r="L121" s="87" t="s">
        <v>87</v>
      </c>
    </row>
    <row r="122" spans="3:14">
      <c r="D122" s="8">
        <v>82.191780821917803</v>
      </c>
      <c r="E122" s="8">
        <v>54.777070063694268</v>
      </c>
      <c r="H122" s="85" t="s">
        <v>76</v>
      </c>
      <c r="I122" s="85">
        <v>5</v>
      </c>
      <c r="J122" s="85">
        <v>392.13940572192553</v>
      </c>
      <c r="K122" s="85">
        <v>78.427881144385111</v>
      </c>
      <c r="L122" s="85">
        <v>42.49265607669895</v>
      </c>
    </row>
    <row r="123" spans="3:14" ht="15" thickBot="1">
      <c r="D123" s="8">
        <v>82.568807339449535</v>
      </c>
      <c r="E123" s="8">
        <v>64.102564102564102</v>
      </c>
      <c r="H123" s="86" t="s">
        <v>60</v>
      </c>
      <c r="I123" s="86">
        <v>5</v>
      </c>
      <c r="J123" s="86">
        <v>324.21996662470104</v>
      </c>
      <c r="K123" s="86">
        <v>64.843993324940215</v>
      </c>
      <c r="L123" s="86">
        <v>106.00105909749072</v>
      </c>
    </row>
    <row r="125" spans="3:14">
      <c r="C125" s="1" t="s">
        <v>80</v>
      </c>
      <c r="D125" s="1">
        <f>AVERAGE(D119:D123)</f>
        <v>78.427881144385111</v>
      </c>
      <c r="E125" s="1">
        <f>AVERAGE(E119:E123)</f>
        <v>64.843993324940215</v>
      </c>
    </row>
    <row r="126" spans="3:14" ht="15" thickBot="1">
      <c r="C126" s="1" t="s">
        <v>67</v>
      </c>
      <c r="D126" s="1">
        <f>STDEV(D119:D123)</f>
        <v>6.5186391276631275</v>
      </c>
      <c r="E126" s="1">
        <f>STDEV(E119:E123)</f>
        <v>10.295681575179504</v>
      </c>
      <c r="H126" t="s">
        <v>88</v>
      </c>
    </row>
    <row r="127" spans="3:14">
      <c r="H127" s="87" t="s">
        <v>89</v>
      </c>
      <c r="I127" s="87" t="s">
        <v>90</v>
      </c>
      <c r="J127" s="87" t="s">
        <v>91</v>
      </c>
      <c r="K127" s="87" t="s">
        <v>92</v>
      </c>
      <c r="L127" s="87" t="s">
        <v>93</v>
      </c>
      <c r="M127" s="87" t="s">
        <v>94</v>
      </c>
      <c r="N127" s="87" t="s">
        <v>95</v>
      </c>
    </row>
    <row r="128" spans="3:14">
      <c r="H128" s="85" t="s">
        <v>96</v>
      </c>
      <c r="I128" s="85">
        <v>461.30502072815796</v>
      </c>
      <c r="J128" s="85">
        <v>1</v>
      </c>
      <c r="K128" s="85">
        <v>461.30502072815796</v>
      </c>
      <c r="L128" s="85">
        <v>6.2131251842817123</v>
      </c>
      <c r="M128" s="88">
        <v>3.7369676853084732E-2</v>
      </c>
      <c r="N128" s="85">
        <v>5.3176550627926122</v>
      </c>
    </row>
    <row r="129" spans="3:14">
      <c r="H129" s="85" t="s">
        <v>97</v>
      </c>
      <c r="I129" s="85">
        <v>593.9748606967604</v>
      </c>
      <c r="J129" s="85">
        <v>8</v>
      </c>
      <c r="K129" s="85">
        <v>74.24685758709505</v>
      </c>
      <c r="L129" s="85"/>
      <c r="M129" s="85"/>
      <c r="N129" s="85"/>
    </row>
    <row r="130" spans="3:14">
      <c r="H130" s="85"/>
      <c r="I130" s="85"/>
      <c r="J130" s="85"/>
      <c r="K130" s="85"/>
      <c r="L130" s="85"/>
      <c r="M130" s="85"/>
      <c r="N130" s="85"/>
    </row>
    <row r="131" spans="3:14" ht="15" thickBot="1">
      <c r="H131" s="86" t="s">
        <v>98</v>
      </c>
      <c r="I131" s="86">
        <v>1055.2798814249184</v>
      </c>
      <c r="J131" s="86">
        <v>9</v>
      </c>
      <c r="K131" s="86"/>
      <c r="L131" s="86"/>
      <c r="M131" s="86"/>
      <c r="N131" s="86"/>
    </row>
    <row r="132" spans="3:14">
      <c r="H132" s="93" t="s">
        <v>105</v>
      </c>
      <c r="I132" s="83"/>
      <c r="J132" s="83"/>
      <c r="K132" s="83"/>
      <c r="L132" s="83"/>
      <c r="M132" s="83"/>
      <c r="N132" s="83"/>
    </row>
    <row r="136" spans="3:14">
      <c r="C136" s="89" t="s">
        <v>102</v>
      </c>
    </row>
    <row r="138" spans="3:14">
      <c r="F138" s="115" t="s">
        <v>103</v>
      </c>
      <c r="G138" s="115"/>
      <c r="H138" s="115"/>
      <c r="I138" s="115"/>
    </row>
    <row r="139" spans="3:14">
      <c r="D139" s="39" t="s">
        <v>76</v>
      </c>
      <c r="E139" t="s">
        <v>55</v>
      </c>
      <c r="F139" t="s">
        <v>55</v>
      </c>
      <c r="G139" s="39" t="s">
        <v>76</v>
      </c>
      <c r="H139" s="39" t="s">
        <v>60</v>
      </c>
    </row>
    <row r="140" spans="3:14">
      <c r="D140" s="8">
        <v>66.942148760330582</v>
      </c>
      <c r="E140">
        <v>34.869999999999997</v>
      </c>
      <c r="F140">
        <f>(E140*1)/E140</f>
        <v>1</v>
      </c>
      <c r="G140">
        <f>(D140*1)/$E$140</f>
        <v>1.9197633713888897</v>
      </c>
      <c r="H140">
        <f>(E119*1)/$E$140</f>
        <v>1.5806742253002719</v>
      </c>
    </row>
    <row r="141" spans="3:14">
      <c r="D141" s="8">
        <v>79.816513761467888</v>
      </c>
      <c r="G141">
        <f>(D141*1)/$E$140</f>
        <v>2.2889737241602495</v>
      </c>
      <c r="H141">
        <f>(E120*1)/$E$140</f>
        <v>2.2368798394034988</v>
      </c>
    </row>
    <row r="142" spans="3:14">
      <c r="D142" s="8">
        <v>80.620155038759691</v>
      </c>
      <c r="G142">
        <f>(D142*1)/$E$140</f>
        <v>2.3120205058434098</v>
      </c>
      <c r="H142">
        <f>(E121*1)/$E$140</f>
        <v>2.0711850364847213</v>
      </c>
    </row>
    <row r="143" spans="3:14">
      <c r="D143" s="8">
        <v>82.191780821917803</v>
      </c>
      <c r="G143">
        <f>(D143*1)/$E$140</f>
        <v>2.3570915062207574</v>
      </c>
      <c r="H143">
        <f>(E122*1)/$E$140</f>
        <v>1.5708938934239827</v>
      </c>
    </row>
    <row r="144" spans="3:14">
      <c r="D144" s="8">
        <v>82.568807339449535</v>
      </c>
      <c r="G144" s="94">
        <f>(D144*1)/$E$140</f>
        <v>2.3679038525795679</v>
      </c>
      <c r="H144" s="94">
        <f>(E123*1)/$E$140</f>
        <v>1.8383299140396934</v>
      </c>
    </row>
    <row r="145" spans="3:16">
      <c r="G145" s="3">
        <f>AVERAGE(G140:G144)</f>
        <v>2.2491505920385753</v>
      </c>
      <c r="H145" s="3">
        <f>AVERAGE(H140:H144)</f>
        <v>1.8595925817304333</v>
      </c>
    </row>
    <row r="146" spans="3:16">
      <c r="G146" s="3">
        <f>STDEV(G140:G144)</f>
        <v>0.18694118519251873</v>
      </c>
      <c r="H146" s="3">
        <f>STDEV(H140:H144)</f>
        <v>0.29525900703124575</v>
      </c>
    </row>
    <row r="149" spans="3:16">
      <c r="C149" s="84" t="s">
        <v>76</v>
      </c>
      <c r="D149">
        <v>1.9197633713888897</v>
      </c>
      <c r="E149">
        <v>2.2889737241602495</v>
      </c>
      <c r="F149">
        <v>2.3120205058434098</v>
      </c>
      <c r="G149">
        <v>2.3570915062207574</v>
      </c>
      <c r="H149">
        <v>2.3679038525795679</v>
      </c>
      <c r="J149" t="s">
        <v>81</v>
      </c>
    </row>
    <row r="150" spans="3:16">
      <c r="C150" s="39" t="s">
        <v>57</v>
      </c>
      <c r="D150">
        <v>2.0192307692307692</v>
      </c>
      <c r="E150">
        <v>2.1699164345403901</v>
      </c>
      <c r="F150">
        <v>2.2095564293755356</v>
      </c>
    </row>
    <row r="151" spans="3:16" ht="15" thickBot="1">
      <c r="J151" t="s">
        <v>82</v>
      </c>
    </row>
    <row r="152" spans="3:16">
      <c r="J152" s="87" t="s">
        <v>83</v>
      </c>
      <c r="K152" s="87" t="s">
        <v>84</v>
      </c>
      <c r="L152" s="87" t="s">
        <v>85</v>
      </c>
      <c r="M152" s="87" t="s">
        <v>86</v>
      </c>
      <c r="N152" s="87" t="s">
        <v>87</v>
      </c>
    </row>
    <row r="153" spans="3:16">
      <c r="J153" s="85" t="s">
        <v>76</v>
      </c>
      <c r="K153" s="85">
        <v>5</v>
      </c>
      <c r="L153" s="85">
        <v>11.245752960192876</v>
      </c>
      <c r="M153" s="85">
        <v>2.2491505920385753</v>
      </c>
      <c r="N153" s="85">
        <v>3.4947006721181673E-2</v>
      </c>
    </row>
    <row r="154" spans="3:16" ht="15" thickBot="1">
      <c r="D154" s="83" t="s">
        <v>104</v>
      </c>
      <c r="E154" s="83"/>
      <c r="F154" s="83"/>
      <c r="G154" s="83"/>
      <c r="H154" s="83"/>
      <c r="J154" s="86" t="s">
        <v>57</v>
      </c>
      <c r="K154" s="86">
        <v>3</v>
      </c>
      <c r="L154" s="86">
        <v>6.3987036331466953</v>
      </c>
      <c r="M154" s="86">
        <v>2.1329012110488983</v>
      </c>
      <c r="N154" s="86">
        <v>1.0083559304978174E-2</v>
      </c>
    </row>
    <row r="157" spans="3:16" ht="15" thickBot="1">
      <c r="J157" t="s">
        <v>88</v>
      </c>
    </row>
    <row r="158" spans="3:16">
      <c r="J158" s="87" t="s">
        <v>89</v>
      </c>
      <c r="K158" s="87" t="s">
        <v>90</v>
      </c>
      <c r="L158" s="87" t="s">
        <v>91</v>
      </c>
      <c r="M158" s="87" t="s">
        <v>92</v>
      </c>
      <c r="N158" s="87" t="s">
        <v>93</v>
      </c>
      <c r="O158" s="87" t="s">
        <v>94</v>
      </c>
      <c r="P158" s="87" t="s">
        <v>95</v>
      </c>
    </row>
    <row r="159" spans="3:16">
      <c r="J159" s="85" t="s">
        <v>96</v>
      </c>
      <c r="K159" s="85">
        <v>2.5338597338405572E-2</v>
      </c>
      <c r="L159" s="85">
        <v>1</v>
      </c>
      <c r="M159" s="85">
        <v>2.5338597338405572E-2</v>
      </c>
      <c r="N159" s="85">
        <v>0.95046385385256638</v>
      </c>
      <c r="O159" s="92">
        <v>0.3672523896260077</v>
      </c>
      <c r="P159" s="85">
        <v>5.9873775842125969</v>
      </c>
    </row>
    <row r="160" spans="3:16">
      <c r="J160" s="85" t="s">
        <v>97</v>
      </c>
      <c r="K160" s="85">
        <v>0.15995514549469253</v>
      </c>
      <c r="L160" s="85">
        <v>6</v>
      </c>
      <c r="M160" s="85">
        <v>2.6659190915782088E-2</v>
      </c>
      <c r="N160" s="85"/>
      <c r="O160" s="85"/>
      <c r="P160" s="85"/>
    </row>
    <row r="161" spans="3:16">
      <c r="J161" s="85"/>
      <c r="K161" s="85"/>
      <c r="L161" s="85"/>
      <c r="M161" s="85"/>
      <c r="N161" s="85"/>
      <c r="O161" s="85"/>
      <c r="P161" s="85"/>
    </row>
    <row r="162" spans="3:16" ht="15" thickBot="1">
      <c r="J162" s="86" t="s">
        <v>98</v>
      </c>
      <c r="K162" s="86">
        <v>0.1852937428330981</v>
      </c>
      <c r="L162" s="86">
        <v>7</v>
      </c>
      <c r="M162" s="86"/>
      <c r="N162" s="86"/>
      <c r="O162" s="86"/>
      <c r="P162" s="86"/>
    </row>
    <row r="168" spans="3:16">
      <c r="C168" s="1" t="s">
        <v>60</v>
      </c>
      <c r="D168">
        <v>1.5806742253002719</v>
      </c>
      <c r="E168">
        <v>2.2368798394034988</v>
      </c>
      <c r="F168">
        <v>2.0711850364847213</v>
      </c>
      <c r="G168">
        <v>1.5708938934239827</v>
      </c>
      <c r="H168">
        <v>1.8383299140396934</v>
      </c>
      <c r="J168" t="s">
        <v>81</v>
      </c>
    </row>
    <row r="169" spans="3:16">
      <c r="C169" s="39" t="s">
        <v>61</v>
      </c>
      <c r="D169">
        <v>1.7859281961002784</v>
      </c>
      <c r="E169">
        <v>1.4677789431076167</v>
      </c>
    </row>
    <row r="170" spans="3:16" ht="15" thickBot="1">
      <c r="J170" t="s">
        <v>82</v>
      </c>
    </row>
    <row r="171" spans="3:16">
      <c r="J171" s="87" t="s">
        <v>83</v>
      </c>
      <c r="K171" s="87" t="s">
        <v>84</v>
      </c>
      <c r="L171" s="87" t="s">
        <v>85</v>
      </c>
      <c r="M171" s="87" t="s">
        <v>86</v>
      </c>
      <c r="N171" s="87" t="s">
        <v>87</v>
      </c>
    </row>
    <row r="172" spans="3:16">
      <c r="J172" s="85" t="s">
        <v>60</v>
      </c>
      <c r="K172" s="85">
        <v>5</v>
      </c>
      <c r="L172" s="85">
        <v>9.2979629086521669</v>
      </c>
      <c r="M172" s="85">
        <v>1.8595925817304333</v>
      </c>
      <c r="N172" s="85">
        <v>8.7177881233077237E-2</v>
      </c>
    </row>
    <row r="173" spans="3:16" ht="15" thickBot="1">
      <c r="J173" s="86" t="s">
        <v>61</v>
      </c>
      <c r="K173" s="86">
        <v>2</v>
      </c>
      <c r="L173" s="86">
        <v>3.2537071392078953</v>
      </c>
      <c r="M173" s="86">
        <v>1.6268535696039477</v>
      </c>
      <c r="N173" s="86">
        <v>5.0609473589894094E-2</v>
      </c>
    </row>
    <row r="176" spans="3:16" ht="15" thickBot="1">
      <c r="J176" t="s">
        <v>88</v>
      </c>
    </row>
    <row r="177" spans="3:16">
      <c r="J177" s="87" t="s">
        <v>89</v>
      </c>
      <c r="K177" s="87" t="s">
        <v>90</v>
      </c>
      <c r="L177" s="87" t="s">
        <v>91</v>
      </c>
      <c r="M177" s="87" t="s">
        <v>92</v>
      </c>
      <c r="N177" s="87" t="s">
        <v>93</v>
      </c>
      <c r="O177" s="87" t="s">
        <v>94</v>
      </c>
      <c r="P177" s="87" t="s">
        <v>95</v>
      </c>
    </row>
    <row r="178" spans="3:16">
      <c r="J178" s="85" t="s">
        <v>96</v>
      </c>
      <c r="K178" s="85">
        <v>7.7382068236589441E-2</v>
      </c>
      <c r="L178" s="85">
        <v>1</v>
      </c>
      <c r="M178" s="85">
        <v>7.7382068236589441E-2</v>
      </c>
      <c r="N178" s="85">
        <v>0.96892059925428797</v>
      </c>
      <c r="O178" s="92">
        <v>0.3701528550089539</v>
      </c>
      <c r="P178" s="85">
        <v>6.6078909688769709</v>
      </c>
    </row>
    <row r="179" spans="3:16">
      <c r="J179" s="85" t="s">
        <v>97</v>
      </c>
      <c r="K179" s="85">
        <v>0.39932099852219638</v>
      </c>
      <c r="L179" s="85">
        <v>5</v>
      </c>
      <c r="M179" s="85">
        <v>7.9864199704439282E-2</v>
      </c>
      <c r="N179" s="85"/>
      <c r="O179" s="85"/>
      <c r="P179" s="85"/>
    </row>
    <row r="180" spans="3:16">
      <c r="J180" s="85"/>
      <c r="K180" s="85"/>
      <c r="L180" s="85"/>
      <c r="M180" s="85"/>
      <c r="N180" s="85"/>
      <c r="O180" s="85"/>
      <c r="P180" s="85"/>
    </row>
    <row r="181" spans="3:16" ht="15" thickBot="1">
      <c r="J181" s="86" t="s">
        <v>98</v>
      </c>
      <c r="K181" s="86">
        <v>0.47670306675878582</v>
      </c>
      <c r="L181" s="86">
        <v>6</v>
      </c>
      <c r="M181" s="86"/>
      <c r="N181" s="86"/>
      <c r="O181" s="86"/>
      <c r="P181" s="86"/>
    </row>
    <row r="185" spans="3:16">
      <c r="C185" s="39" t="s">
        <v>57</v>
      </c>
      <c r="D185">
        <v>2.0192307692307692</v>
      </c>
      <c r="E185">
        <v>2.1699164345403901</v>
      </c>
      <c r="F185">
        <v>2.2095564293755356</v>
      </c>
      <c r="I185" t="s">
        <v>81</v>
      </c>
    </row>
    <row r="186" spans="3:16">
      <c r="C186" s="84" t="s">
        <v>3</v>
      </c>
      <c r="D186" s="1">
        <v>1.0939334637964775</v>
      </c>
      <c r="E186" s="1">
        <v>1.3004807692307692</v>
      </c>
      <c r="F186" s="1">
        <v>1.1894150417827298</v>
      </c>
    </row>
    <row r="187" spans="3:16" ht="15" thickBot="1">
      <c r="I187" t="s">
        <v>82</v>
      </c>
    </row>
    <row r="188" spans="3:16">
      <c r="I188" s="87" t="s">
        <v>83</v>
      </c>
      <c r="J188" s="87" t="s">
        <v>84</v>
      </c>
      <c r="K188" s="87" t="s">
        <v>85</v>
      </c>
      <c r="L188" s="87" t="s">
        <v>86</v>
      </c>
      <c r="M188" s="87" t="s">
        <v>87</v>
      </c>
    </row>
    <row r="189" spans="3:16">
      <c r="I189" s="85" t="s">
        <v>57</v>
      </c>
      <c r="J189" s="85">
        <v>3</v>
      </c>
      <c r="K189" s="85">
        <v>6.3987036331466953</v>
      </c>
      <c r="L189" s="85">
        <v>2.1329012110488983</v>
      </c>
      <c r="M189" s="85">
        <v>1.0083559304978174E-2</v>
      </c>
    </row>
    <row r="190" spans="3:16" ht="15" thickBot="1">
      <c r="I190" s="86" t="s">
        <v>3</v>
      </c>
      <c r="J190" s="86">
        <v>3</v>
      </c>
      <c r="K190" s="86">
        <v>3.5838292748099763</v>
      </c>
      <c r="L190" s="86">
        <v>1.1946097582699922</v>
      </c>
      <c r="M190" s="86">
        <v>1.0685686155079033E-2</v>
      </c>
    </row>
    <row r="193" spans="3:15" ht="15" thickBot="1">
      <c r="I193" t="s">
        <v>88</v>
      </c>
    </row>
    <row r="194" spans="3:15">
      <c r="I194" s="87" t="s">
        <v>89</v>
      </c>
      <c r="J194" s="87" t="s">
        <v>90</v>
      </c>
      <c r="K194" s="87" t="s">
        <v>91</v>
      </c>
      <c r="L194" s="87" t="s">
        <v>92</v>
      </c>
      <c r="M194" s="87" t="s">
        <v>93</v>
      </c>
      <c r="N194" s="87" t="s">
        <v>94</v>
      </c>
      <c r="O194" s="87" t="s">
        <v>95</v>
      </c>
    </row>
    <row r="195" spans="3:15">
      <c r="I195" s="85" t="s">
        <v>96</v>
      </c>
      <c r="J195" s="85">
        <v>1.3205862755369253</v>
      </c>
      <c r="K195" s="85">
        <v>1</v>
      </c>
      <c r="L195" s="85">
        <v>1.3205862755369253</v>
      </c>
      <c r="M195" s="85">
        <v>127.16747732377526</v>
      </c>
      <c r="N195" s="88">
        <v>3.5234475010072008E-4</v>
      </c>
      <c r="O195" s="85">
        <v>7.7086474213216913</v>
      </c>
    </row>
    <row r="196" spans="3:15">
      <c r="I196" s="85" t="s">
        <v>97</v>
      </c>
      <c r="J196" s="85">
        <v>4.1538490920116043E-2</v>
      </c>
      <c r="K196" s="85">
        <v>4</v>
      </c>
      <c r="L196" s="85">
        <v>1.0384622730029011E-2</v>
      </c>
      <c r="M196" s="85"/>
      <c r="N196" s="85"/>
      <c r="O196" s="85"/>
    </row>
    <row r="197" spans="3:15">
      <c r="I197" s="85"/>
      <c r="J197" s="85"/>
      <c r="K197" s="85"/>
      <c r="L197" s="85"/>
      <c r="M197" s="85"/>
      <c r="N197" s="85"/>
      <c r="O197" s="85"/>
    </row>
    <row r="198" spans="3:15" ht="15" thickBot="1">
      <c r="I198" s="86" t="s">
        <v>98</v>
      </c>
      <c r="J198" s="86">
        <v>1.3621247664570413</v>
      </c>
      <c r="K198" s="86">
        <v>5</v>
      </c>
      <c r="L198" s="86"/>
      <c r="M198" s="86"/>
      <c r="N198" s="86"/>
      <c r="O198" s="86"/>
    </row>
    <row r="202" spans="3:15">
      <c r="C202" s="84" t="s">
        <v>3</v>
      </c>
      <c r="D202" s="1">
        <v>1.0939334637964775</v>
      </c>
      <c r="E202" s="1">
        <v>1.3004807692307692</v>
      </c>
      <c r="F202" s="1">
        <v>1.1894150417827298</v>
      </c>
      <c r="I202" t="s">
        <v>81</v>
      </c>
    </row>
    <row r="203" spans="3:15">
      <c r="C203" s="39" t="s">
        <v>61</v>
      </c>
      <c r="D203">
        <v>1.7859281961002784</v>
      </c>
      <c r="E203">
        <v>1.4677789431076167</v>
      </c>
    </row>
    <row r="204" spans="3:15" ht="15" thickBot="1">
      <c r="I204" t="s">
        <v>82</v>
      </c>
    </row>
    <row r="205" spans="3:15">
      <c r="I205" s="87" t="s">
        <v>83</v>
      </c>
      <c r="J205" s="87" t="s">
        <v>84</v>
      </c>
      <c r="K205" s="87" t="s">
        <v>85</v>
      </c>
      <c r="L205" s="87" t="s">
        <v>86</v>
      </c>
      <c r="M205" s="87" t="s">
        <v>87</v>
      </c>
    </row>
    <row r="206" spans="3:15">
      <c r="I206" s="85" t="s">
        <v>3</v>
      </c>
      <c r="J206" s="85">
        <v>3</v>
      </c>
      <c r="K206" s="85">
        <v>3.5838292748099763</v>
      </c>
      <c r="L206" s="85">
        <v>1.1946097582699922</v>
      </c>
      <c r="M206" s="85">
        <v>1.0685686155079033E-2</v>
      </c>
    </row>
    <row r="207" spans="3:15" ht="15" thickBot="1">
      <c r="I207" s="86" t="s">
        <v>61</v>
      </c>
      <c r="J207" s="86">
        <v>2</v>
      </c>
      <c r="K207" s="86">
        <v>3.2537071392078953</v>
      </c>
      <c r="L207" s="86">
        <v>1.6268535696039477</v>
      </c>
      <c r="M207" s="86">
        <v>5.0609473589894094E-2</v>
      </c>
    </row>
    <row r="210" spans="3:15" ht="15" thickBot="1">
      <c r="I210" t="s">
        <v>88</v>
      </c>
    </row>
    <row r="211" spans="3:15">
      <c r="I211" s="87" t="s">
        <v>89</v>
      </c>
      <c r="J211" s="87" t="s">
        <v>90</v>
      </c>
      <c r="K211" s="87" t="s">
        <v>91</v>
      </c>
      <c r="L211" s="87" t="s">
        <v>92</v>
      </c>
      <c r="M211" s="87" t="s">
        <v>93</v>
      </c>
      <c r="N211" s="87" t="s">
        <v>94</v>
      </c>
      <c r="O211" s="87" t="s">
        <v>95</v>
      </c>
    </row>
    <row r="212" spans="3:15">
      <c r="I212" s="85" t="s">
        <v>96</v>
      </c>
      <c r="J212" s="85">
        <v>0.22420165492380478</v>
      </c>
      <c r="K212" s="85">
        <v>1</v>
      </c>
      <c r="L212" s="85">
        <v>0.22420165492380478</v>
      </c>
      <c r="M212" s="85">
        <v>9.3442214572658528</v>
      </c>
      <c r="N212" s="92">
        <v>5.5130381418228368E-2</v>
      </c>
      <c r="O212" s="85">
        <v>10.127964483488157</v>
      </c>
    </row>
    <row r="213" spans="3:15">
      <c r="I213" s="85" t="s">
        <v>97</v>
      </c>
      <c r="J213" s="85">
        <v>7.1980845900052173E-2</v>
      </c>
      <c r="K213" s="85">
        <v>3</v>
      </c>
      <c r="L213" s="85">
        <v>2.3993615300017392E-2</v>
      </c>
      <c r="M213" s="85"/>
      <c r="N213" s="85"/>
      <c r="O213" s="85"/>
    </row>
    <row r="214" spans="3:15">
      <c r="I214" s="85"/>
      <c r="J214" s="85"/>
      <c r="K214" s="85"/>
      <c r="L214" s="85"/>
      <c r="M214" s="85"/>
      <c r="N214" s="85"/>
      <c r="O214" s="85"/>
    </row>
    <row r="215" spans="3:15" ht="15" thickBot="1">
      <c r="I215" s="86" t="s">
        <v>98</v>
      </c>
      <c r="J215" s="86">
        <v>0.29618250082385694</v>
      </c>
      <c r="K215" s="86">
        <v>4</v>
      </c>
      <c r="L215" s="86"/>
      <c r="M215" s="86"/>
      <c r="N215" s="86"/>
      <c r="O215" s="86"/>
    </row>
    <row r="218" spans="3:15">
      <c r="C218" s="84" t="s">
        <v>3</v>
      </c>
      <c r="D218" s="1">
        <v>1.0939334637964775</v>
      </c>
      <c r="E218" s="1">
        <v>1.3004807692307692</v>
      </c>
      <c r="F218" s="1">
        <v>1.1894150417827298</v>
      </c>
      <c r="I218" t="s">
        <v>81</v>
      </c>
    </row>
    <row r="219" spans="3:15">
      <c r="C219" t="s">
        <v>56</v>
      </c>
      <c r="D219">
        <v>0.97945205479452047</v>
      </c>
      <c r="E219">
        <v>0.96078431372549022</v>
      </c>
    </row>
    <row r="220" spans="3:15" ht="15" thickBot="1">
      <c r="I220" t="s">
        <v>82</v>
      </c>
    </row>
    <row r="221" spans="3:15">
      <c r="I221" s="87" t="s">
        <v>83</v>
      </c>
      <c r="J221" s="87" t="s">
        <v>84</v>
      </c>
      <c r="K221" s="87" t="s">
        <v>85</v>
      </c>
      <c r="L221" s="87" t="s">
        <v>86</v>
      </c>
      <c r="M221" s="87" t="s">
        <v>87</v>
      </c>
    </row>
    <row r="222" spans="3:15">
      <c r="I222" s="85" t="s">
        <v>3</v>
      </c>
      <c r="J222" s="85">
        <v>3</v>
      </c>
      <c r="K222" s="85">
        <v>3.5838292748099763</v>
      </c>
      <c r="L222" s="85">
        <v>1.1946097582699922</v>
      </c>
      <c r="M222" s="85">
        <v>1.0685686155079033E-2</v>
      </c>
    </row>
    <row r="223" spans="3:15" ht="15" thickBot="1">
      <c r="I223" s="86" t="s">
        <v>56</v>
      </c>
      <c r="J223" s="86">
        <v>2</v>
      </c>
      <c r="K223" s="86">
        <v>1.9402363685200106</v>
      </c>
      <c r="L223" s="86">
        <v>0.97011818426000529</v>
      </c>
      <c r="M223" s="86">
        <v>1.7424227831017917E-4</v>
      </c>
    </row>
    <row r="226" spans="3:15" ht="15" thickBot="1">
      <c r="I226" t="s">
        <v>88</v>
      </c>
    </row>
    <row r="227" spans="3:15">
      <c r="I227" s="87" t="s">
        <v>89</v>
      </c>
      <c r="J227" s="87" t="s">
        <v>90</v>
      </c>
      <c r="K227" s="87" t="s">
        <v>91</v>
      </c>
      <c r="L227" s="87" t="s">
        <v>92</v>
      </c>
      <c r="M227" s="87" t="s">
        <v>93</v>
      </c>
      <c r="N227" s="87" t="s">
        <v>94</v>
      </c>
      <c r="O227" s="87" t="s">
        <v>95</v>
      </c>
    </row>
    <row r="228" spans="3:15">
      <c r="I228" s="85" t="s">
        <v>96</v>
      </c>
      <c r="J228" s="85">
        <v>6.0475760161777664E-2</v>
      </c>
      <c r="K228" s="85">
        <v>1</v>
      </c>
      <c r="L228" s="85">
        <v>6.0475760161777664E-2</v>
      </c>
      <c r="M228" s="85">
        <v>8.420612915931363</v>
      </c>
      <c r="N228" s="92">
        <v>6.2409369519791265E-2</v>
      </c>
      <c r="O228" s="85">
        <v>10.127964483488157</v>
      </c>
    </row>
    <row r="229" spans="3:15">
      <c r="I229" s="85" t="s">
        <v>97</v>
      </c>
      <c r="J229" s="85">
        <v>2.1545614588468018E-2</v>
      </c>
      <c r="K229" s="85">
        <v>3</v>
      </c>
      <c r="L229" s="85">
        <v>7.1818715294893398E-3</v>
      </c>
      <c r="M229" s="85"/>
      <c r="N229" s="85"/>
      <c r="O229" s="85"/>
    </row>
    <row r="230" spans="3:15">
      <c r="I230" s="85"/>
      <c r="J230" s="85"/>
      <c r="K230" s="85"/>
      <c r="L230" s="85"/>
      <c r="M230" s="85"/>
      <c r="N230" s="85"/>
      <c r="O230" s="85"/>
    </row>
    <row r="231" spans="3:15" ht="15" thickBot="1">
      <c r="I231" s="86" t="s">
        <v>98</v>
      </c>
      <c r="J231" s="86">
        <v>8.2021374750245679E-2</v>
      </c>
      <c r="K231" s="86">
        <v>4</v>
      </c>
      <c r="L231" s="86"/>
      <c r="M231" s="86"/>
      <c r="N231" s="86"/>
      <c r="O231" s="86"/>
    </row>
    <row r="236" spans="3:15">
      <c r="C236" s="39" t="s">
        <v>2</v>
      </c>
      <c r="D236">
        <v>1.2661448140900196</v>
      </c>
      <c r="E236">
        <v>1.4639423076923077</v>
      </c>
      <c r="F236">
        <v>1.1615598885793874</v>
      </c>
      <c r="I236" t="s">
        <v>81</v>
      </c>
    </row>
    <row r="237" spans="3:15">
      <c r="C237" s="84" t="s">
        <v>76</v>
      </c>
      <c r="D237">
        <v>1.9197633713888897</v>
      </c>
      <c r="E237">
        <v>2.2889737241602495</v>
      </c>
      <c r="F237">
        <v>2.3120205058434098</v>
      </c>
      <c r="G237">
        <v>2.3570915062207574</v>
      </c>
      <c r="H237">
        <v>2.3679038525795679</v>
      </c>
    </row>
    <row r="238" spans="3:15" ht="15" thickBot="1">
      <c r="I238" t="s">
        <v>82</v>
      </c>
    </row>
    <row r="239" spans="3:15">
      <c r="I239" s="87" t="s">
        <v>83</v>
      </c>
      <c r="J239" s="87" t="s">
        <v>84</v>
      </c>
      <c r="K239" s="87" t="s">
        <v>85</v>
      </c>
      <c r="L239" s="87" t="s">
        <v>86</v>
      </c>
      <c r="M239" s="87" t="s">
        <v>87</v>
      </c>
    </row>
    <row r="240" spans="3:15">
      <c r="I240" s="85" t="s">
        <v>2</v>
      </c>
      <c r="J240" s="85">
        <v>3</v>
      </c>
      <c r="K240" s="85">
        <v>3.8916470103617149</v>
      </c>
      <c r="L240" s="85">
        <v>1.2972156701205717</v>
      </c>
      <c r="M240" s="85">
        <v>2.3582830417998579E-2</v>
      </c>
    </row>
    <row r="241" spans="3:15" ht="15" thickBot="1">
      <c r="I241" s="86" t="s">
        <v>76</v>
      </c>
      <c r="J241" s="86">
        <v>5</v>
      </c>
      <c r="K241" s="86">
        <v>11.245752960192876</v>
      </c>
      <c r="L241" s="86">
        <v>2.2491505920385753</v>
      </c>
      <c r="M241" s="86">
        <v>3.4947006721181673E-2</v>
      </c>
    </row>
    <row r="244" spans="3:15" ht="15" thickBot="1">
      <c r="I244" t="s">
        <v>88</v>
      </c>
    </row>
    <row r="245" spans="3:15">
      <c r="I245" s="87" t="s">
        <v>89</v>
      </c>
      <c r="J245" s="87" t="s">
        <v>90</v>
      </c>
      <c r="K245" s="87" t="s">
        <v>91</v>
      </c>
      <c r="L245" s="87" t="s">
        <v>92</v>
      </c>
      <c r="M245" s="87" t="s">
        <v>93</v>
      </c>
      <c r="N245" s="87" t="s">
        <v>94</v>
      </c>
      <c r="O245" s="87" t="s">
        <v>95</v>
      </c>
    </row>
    <row r="246" spans="3:15">
      <c r="I246" s="85" t="s">
        <v>96</v>
      </c>
      <c r="J246" s="85">
        <v>1.6990876791881906</v>
      </c>
      <c r="K246" s="85">
        <v>1</v>
      </c>
      <c r="L246" s="85">
        <v>1.6990876791881906</v>
      </c>
      <c r="M246" s="85">
        <v>54.529687001186794</v>
      </c>
      <c r="N246" s="88">
        <v>3.1640450415075565E-4</v>
      </c>
      <c r="O246" s="85">
        <v>5.9873775842125969</v>
      </c>
    </row>
    <row r="247" spans="3:15">
      <c r="I247" s="85" t="s">
        <v>97</v>
      </c>
      <c r="J247" s="85">
        <v>0.18695368772073215</v>
      </c>
      <c r="K247" s="85">
        <v>6</v>
      </c>
      <c r="L247" s="85">
        <v>3.1158947953455359E-2</v>
      </c>
      <c r="M247" s="85"/>
      <c r="N247" s="85"/>
      <c r="O247" s="85"/>
    </row>
    <row r="248" spans="3:15">
      <c r="I248" s="85"/>
      <c r="J248" s="85"/>
      <c r="K248" s="85"/>
      <c r="L248" s="85"/>
      <c r="M248" s="85"/>
      <c r="N248" s="85"/>
      <c r="O248" s="85"/>
    </row>
    <row r="249" spans="3:15" ht="15" thickBot="1">
      <c r="I249" s="86" t="s">
        <v>98</v>
      </c>
      <c r="J249" s="86">
        <v>1.8860413669089227</v>
      </c>
      <c r="K249" s="86">
        <v>7</v>
      </c>
      <c r="L249" s="86"/>
      <c r="M249" s="86"/>
      <c r="N249" s="86"/>
      <c r="O249" s="86"/>
    </row>
    <row r="252" spans="3:15">
      <c r="C252" s="39" t="s">
        <v>2</v>
      </c>
      <c r="D252">
        <v>1.2661448140900196</v>
      </c>
      <c r="E252">
        <v>1.4639423076923077</v>
      </c>
      <c r="F252">
        <v>1.1615598885793874</v>
      </c>
      <c r="I252" t="s">
        <v>81</v>
      </c>
    </row>
    <row r="253" spans="3:15">
      <c r="C253" s="1" t="s">
        <v>60</v>
      </c>
      <c r="D253">
        <v>1.5806742253002719</v>
      </c>
      <c r="E253">
        <v>2.2368798394034988</v>
      </c>
      <c r="F253">
        <v>2.0711850364847213</v>
      </c>
      <c r="G253">
        <v>1.5708938934239827</v>
      </c>
      <c r="H253">
        <v>1.8383299140396934</v>
      </c>
    </row>
    <row r="254" spans="3:15" ht="15" thickBot="1">
      <c r="I254" t="s">
        <v>82</v>
      </c>
    </row>
    <row r="255" spans="3:15">
      <c r="I255" s="87" t="s">
        <v>83</v>
      </c>
      <c r="J255" s="87" t="s">
        <v>84</v>
      </c>
      <c r="K255" s="87" t="s">
        <v>85</v>
      </c>
      <c r="L255" s="87" t="s">
        <v>86</v>
      </c>
      <c r="M255" s="87" t="s">
        <v>87</v>
      </c>
    </row>
    <row r="256" spans="3:15">
      <c r="I256" s="85" t="s">
        <v>2</v>
      </c>
      <c r="J256" s="85">
        <v>3</v>
      </c>
      <c r="K256" s="85">
        <v>3.8916470103617149</v>
      </c>
      <c r="L256" s="85">
        <v>1.2972156701205717</v>
      </c>
      <c r="M256" s="85">
        <v>2.3582830417998579E-2</v>
      </c>
    </row>
    <row r="257" spans="9:15" ht="15" thickBot="1">
      <c r="I257" s="86" t="s">
        <v>60</v>
      </c>
      <c r="J257" s="86">
        <v>5</v>
      </c>
      <c r="K257" s="86">
        <v>9.2979629086521669</v>
      </c>
      <c r="L257" s="86">
        <v>1.8595925817304333</v>
      </c>
      <c r="M257" s="86">
        <v>8.7177881233077237E-2</v>
      </c>
    </row>
    <row r="260" spans="9:15" ht="15" thickBot="1">
      <c r="I260" t="s">
        <v>88</v>
      </c>
    </row>
    <row r="261" spans="9:15">
      <c r="I261" s="87" t="s">
        <v>89</v>
      </c>
      <c r="J261" s="87" t="s">
        <v>90</v>
      </c>
      <c r="K261" s="87" t="s">
        <v>91</v>
      </c>
      <c r="L261" s="87" t="s">
        <v>92</v>
      </c>
      <c r="M261" s="87" t="s">
        <v>93</v>
      </c>
      <c r="N261" s="87" t="s">
        <v>94</v>
      </c>
      <c r="O261" s="87" t="s">
        <v>95</v>
      </c>
    </row>
    <row r="262" spans="9:15">
      <c r="I262" s="85" t="s">
        <v>96</v>
      </c>
      <c r="J262" s="85">
        <v>0.59300210758471228</v>
      </c>
      <c r="K262" s="85">
        <v>1</v>
      </c>
      <c r="L262" s="85">
        <v>0.59300210758471228</v>
      </c>
      <c r="M262" s="85">
        <v>8.9876678258259552</v>
      </c>
      <c r="N262" s="88">
        <v>2.4071993430499598E-2</v>
      </c>
      <c r="O262" s="85">
        <v>5.9873775842125969</v>
      </c>
    </row>
    <row r="263" spans="9:15">
      <c r="I263" s="85" t="s">
        <v>97</v>
      </c>
      <c r="J263" s="85">
        <v>0.39587718576829989</v>
      </c>
      <c r="K263" s="85">
        <v>6</v>
      </c>
      <c r="L263" s="85">
        <v>6.5979530961383315E-2</v>
      </c>
      <c r="M263" s="85"/>
      <c r="N263" s="85"/>
      <c r="O263" s="85"/>
    </row>
    <row r="264" spans="9:15">
      <c r="I264" s="85"/>
      <c r="J264" s="85"/>
      <c r="K264" s="85"/>
      <c r="L264" s="85"/>
      <c r="M264" s="85"/>
      <c r="N264" s="85"/>
      <c r="O264" s="85"/>
    </row>
    <row r="265" spans="9:15" ht="15" thickBot="1">
      <c r="I265" s="86" t="s">
        <v>98</v>
      </c>
      <c r="J265" s="86">
        <v>0.98887929335301217</v>
      </c>
      <c r="K265" s="86">
        <v>7</v>
      </c>
      <c r="L265" s="86"/>
      <c r="M265" s="86"/>
      <c r="N265" s="86"/>
      <c r="O265" s="86"/>
    </row>
  </sheetData>
  <mergeCells count="2">
    <mergeCell ref="F138:G138"/>
    <mergeCell ref="H138:I13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4"/>
  <sheetViews>
    <sheetView topLeftCell="A13" workbookViewId="0">
      <selection activeCell="B37" sqref="B37:E40"/>
    </sheetView>
  </sheetViews>
  <sheetFormatPr baseColWidth="10" defaultRowHeight="14" x14ac:dyDescent="0"/>
  <cols>
    <col min="2" max="2" width="31.1640625" customWidth="1"/>
    <col min="3" max="3" width="1.6640625" customWidth="1"/>
    <col min="10" max="10" width="18.6640625" customWidth="1"/>
    <col min="11" max="11" width="23" customWidth="1"/>
  </cols>
  <sheetData>
    <row r="4" spans="1:13">
      <c r="D4" t="s">
        <v>69</v>
      </c>
      <c r="E4" t="s">
        <v>70</v>
      </c>
      <c r="F4" t="s">
        <v>71</v>
      </c>
    </row>
    <row r="5" spans="1:13">
      <c r="A5" s="8" t="s">
        <v>55</v>
      </c>
      <c r="B5" s="8" t="s">
        <v>55</v>
      </c>
      <c r="D5">
        <v>1</v>
      </c>
      <c r="E5">
        <v>0</v>
      </c>
      <c r="F5">
        <v>4</v>
      </c>
    </row>
    <row r="6" spans="1:13">
      <c r="A6" s="8" t="s">
        <v>3</v>
      </c>
      <c r="B6" s="8" t="s">
        <v>113</v>
      </c>
      <c r="D6" s="75">
        <v>1.1946097582699922</v>
      </c>
      <c r="E6">
        <v>0.10337159259235118</v>
      </c>
      <c r="F6">
        <v>3</v>
      </c>
    </row>
    <row r="7" spans="1:13">
      <c r="A7" s="8" t="s">
        <v>2</v>
      </c>
      <c r="B7" s="8" t="s">
        <v>2</v>
      </c>
      <c r="D7" s="75">
        <v>1.2972156701205717</v>
      </c>
      <c r="E7">
        <v>0.15356702256017918</v>
      </c>
      <c r="F7">
        <v>3</v>
      </c>
    </row>
    <row r="8" spans="1:13">
      <c r="A8" s="8" t="s">
        <v>56</v>
      </c>
      <c r="B8" s="8" t="s">
        <v>56</v>
      </c>
      <c r="D8" s="75">
        <v>0.97011818426000529</v>
      </c>
      <c r="E8">
        <v>1.3200086299345893E-2</v>
      </c>
      <c r="F8">
        <v>2</v>
      </c>
    </row>
    <row r="9" spans="1:13">
      <c r="A9" s="3" t="s">
        <v>77</v>
      </c>
      <c r="B9" s="3" t="s">
        <v>77</v>
      </c>
      <c r="D9" s="75"/>
    </row>
    <row r="10" spans="1:13">
      <c r="A10" s="8" t="s">
        <v>57</v>
      </c>
      <c r="B10" s="8" t="s">
        <v>57</v>
      </c>
      <c r="D10" s="75">
        <v>2.1329012110488983</v>
      </c>
      <c r="E10">
        <v>0.10041692738267873</v>
      </c>
      <c r="F10">
        <v>3</v>
      </c>
    </row>
    <row r="11" spans="1:13">
      <c r="A11" s="8" t="s">
        <v>76</v>
      </c>
      <c r="B11" s="8" t="s">
        <v>76</v>
      </c>
      <c r="D11" s="3">
        <v>2.2491505920385753</v>
      </c>
      <c r="E11" s="3">
        <v>0.18694118519251363</v>
      </c>
      <c r="F11">
        <v>1</v>
      </c>
      <c r="M11" t="s">
        <v>108</v>
      </c>
    </row>
    <row r="12" spans="1:13">
      <c r="A12" s="8" t="s">
        <v>59</v>
      </c>
      <c r="B12" s="8" t="s">
        <v>59</v>
      </c>
      <c r="D12" s="75">
        <v>1.2250489236790607</v>
      </c>
      <c r="E12">
        <v>9.9804305283757333E-2</v>
      </c>
    </row>
    <row r="13" spans="1:13">
      <c r="A13" s="8" t="s">
        <v>60</v>
      </c>
      <c r="B13" s="8" t="s">
        <v>60</v>
      </c>
      <c r="D13" s="3">
        <v>1.8595925817304333</v>
      </c>
      <c r="E13" s="3">
        <v>0.29525900703124575</v>
      </c>
      <c r="F13">
        <v>1</v>
      </c>
      <c r="M13" t="s">
        <v>109</v>
      </c>
    </row>
    <row r="14" spans="1:13">
      <c r="A14" s="8" t="s">
        <v>61</v>
      </c>
      <c r="B14" s="8" t="s">
        <v>61</v>
      </c>
      <c r="D14" s="75">
        <v>1.6268535696039477</v>
      </c>
      <c r="E14">
        <v>0.22496549422054507</v>
      </c>
      <c r="F14">
        <v>2</v>
      </c>
    </row>
    <row r="15" spans="1:13">
      <c r="M15" t="s">
        <v>110</v>
      </c>
    </row>
    <row r="16" spans="1:13">
      <c r="D16" t="s">
        <v>69</v>
      </c>
      <c r="E16" t="s">
        <v>70</v>
      </c>
      <c r="J16" s="8"/>
      <c r="K16" s="8"/>
      <c r="L16" s="8"/>
    </row>
    <row r="17" spans="2:13">
      <c r="B17" t="s">
        <v>55</v>
      </c>
      <c r="D17">
        <v>1</v>
      </c>
      <c r="E17">
        <v>0</v>
      </c>
    </row>
    <row r="18" spans="2:13">
      <c r="B18" t="s">
        <v>113</v>
      </c>
      <c r="D18">
        <v>1.1946097582699922</v>
      </c>
      <c r="E18">
        <v>0.10337159259235118</v>
      </c>
    </row>
    <row r="19" spans="2:13">
      <c r="B19" t="s">
        <v>114</v>
      </c>
      <c r="D19">
        <v>1.2972156701205717</v>
      </c>
      <c r="E19">
        <v>0.15356702256017918</v>
      </c>
    </row>
    <row r="20" spans="2:13">
      <c r="B20" t="s">
        <v>115</v>
      </c>
      <c r="D20">
        <v>0.97011818426000529</v>
      </c>
      <c r="E20">
        <v>1.3200086299345893E-2</v>
      </c>
    </row>
    <row r="21" spans="2:13">
      <c r="B21" t="s">
        <v>116</v>
      </c>
      <c r="D21">
        <v>2.1329012110488983</v>
      </c>
      <c r="E21">
        <v>0.10041692738267873</v>
      </c>
    </row>
    <row r="22" spans="2:13">
      <c r="B22" t="s">
        <v>117</v>
      </c>
      <c r="D22">
        <v>2.2491505920385753</v>
      </c>
      <c r="E22">
        <v>0.18694118519251363</v>
      </c>
    </row>
    <row r="24" spans="2:13">
      <c r="B24" s="78" t="s">
        <v>111</v>
      </c>
    </row>
    <row r="32" spans="2:13">
      <c r="M32" t="s">
        <v>108</v>
      </c>
    </row>
    <row r="34" spans="2:13">
      <c r="M34" t="s">
        <v>109</v>
      </c>
    </row>
    <row r="36" spans="2:13">
      <c r="M36" t="s">
        <v>110</v>
      </c>
    </row>
    <row r="37" spans="2:13">
      <c r="D37" t="s">
        <v>69</v>
      </c>
      <c r="E37" t="s">
        <v>70</v>
      </c>
    </row>
    <row r="38" spans="2:13">
      <c r="B38" t="s">
        <v>55</v>
      </c>
      <c r="D38">
        <v>1</v>
      </c>
      <c r="E38">
        <v>0</v>
      </c>
    </row>
    <row r="39" spans="2:13" ht="42">
      <c r="B39" t="s">
        <v>3</v>
      </c>
      <c r="D39">
        <v>1.1946097582699922</v>
      </c>
      <c r="E39">
        <v>0.10337159259235118</v>
      </c>
      <c r="M39" s="95" t="s">
        <v>112</v>
      </c>
    </row>
    <row r="40" spans="2:13">
      <c r="B40" t="s">
        <v>2</v>
      </c>
      <c r="D40">
        <v>1.2972156701205717</v>
      </c>
      <c r="E40">
        <v>0.15356702256017918</v>
      </c>
    </row>
    <row r="41" spans="2:13">
      <c r="B41" t="s">
        <v>57</v>
      </c>
      <c r="D41">
        <v>2.1329012110488983</v>
      </c>
      <c r="E41">
        <v>0.10041692738267873</v>
      </c>
    </row>
    <row r="42" spans="2:13">
      <c r="B42" t="s">
        <v>61</v>
      </c>
      <c r="D42">
        <v>1.6268535696039477</v>
      </c>
      <c r="E42">
        <v>0.22496549422054507</v>
      </c>
    </row>
    <row r="43" spans="2:13">
      <c r="B43" t="s">
        <v>76</v>
      </c>
      <c r="D43">
        <v>2.2491505920385753</v>
      </c>
      <c r="E43">
        <v>0.18694118519251363</v>
      </c>
    </row>
    <row r="44" spans="2:13">
      <c r="B44" t="s">
        <v>60</v>
      </c>
      <c r="D44">
        <v>1.8595925817304333</v>
      </c>
      <c r="E44">
        <v>0.29525900703124575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5"/>
  <sheetViews>
    <sheetView workbookViewId="0">
      <selection activeCell="I87" sqref="I87"/>
    </sheetView>
  </sheetViews>
  <sheetFormatPr baseColWidth="10" defaultRowHeight="14" x14ac:dyDescent="0"/>
  <sheetData>
    <row r="1" spans="2:14">
      <c r="B1" t="s">
        <v>118</v>
      </c>
    </row>
    <row r="5" spans="2:14">
      <c r="D5" t="s">
        <v>69</v>
      </c>
      <c r="E5" t="s">
        <v>70</v>
      </c>
    </row>
    <row r="6" spans="2:14">
      <c r="B6" t="s">
        <v>55</v>
      </c>
      <c r="D6">
        <v>1</v>
      </c>
      <c r="E6">
        <v>0</v>
      </c>
    </row>
    <row r="7" spans="2:14">
      <c r="B7" t="s">
        <v>113</v>
      </c>
      <c r="D7">
        <v>1.1946097582699922</v>
      </c>
      <c r="E7">
        <v>0.10337159259235118</v>
      </c>
    </row>
    <row r="8" spans="2:14">
      <c r="B8" t="s">
        <v>116</v>
      </c>
      <c r="D8">
        <v>2.1329012110488983</v>
      </c>
      <c r="E8">
        <v>0.10041692738267873</v>
      </c>
    </row>
    <row r="9" spans="2:14">
      <c r="B9" t="s">
        <v>115</v>
      </c>
      <c r="D9">
        <v>0.97011818426000529</v>
      </c>
      <c r="E9">
        <v>1.3200086299345893E-2</v>
      </c>
    </row>
    <row r="10" spans="2:14">
      <c r="B10" t="s">
        <v>114</v>
      </c>
      <c r="D10">
        <v>1.2972156701205717</v>
      </c>
      <c r="E10">
        <v>0.15356702256017918</v>
      </c>
      <c r="N10" t="s">
        <v>124</v>
      </c>
    </row>
    <row r="11" spans="2:14">
      <c r="B11" t="s">
        <v>117</v>
      </c>
      <c r="D11">
        <v>2.2491505920385753</v>
      </c>
      <c r="E11">
        <v>0.18694118519251363</v>
      </c>
    </row>
    <row r="20" spans="2:14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4" spans="2:14">
      <c r="D24" t="s">
        <v>69</v>
      </c>
      <c r="E24" t="s">
        <v>70</v>
      </c>
    </row>
    <row r="25" spans="2:14">
      <c r="B25" t="s">
        <v>55</v>
      </c>
      <c r="D25">
        <v>1</v>
      </c>
      <c r="E25">
        <v>0</v>
      </c>
    </row>
    <row r="26" spans="2:14">
      <c r="B26" t="s">
        <v>3</v>
      </c>
      <c r="D26">
        <v>1.1946097582699922</v>
      </c>
      <c r="E26">
        <v>0.10337159259235118</v>
      </c>
      <c r="H26" t="s">
        <v>113</v>
      </c>
      <c r="J26">
        <v>1.1946097582699922</v>
      </c>
      <c r="K26">
        <v>0.10337159259235118</v>
      </c>
    </row>
    <row r="27" spans="2:14">
      <c r="B27" t="s">
        <v>2</v>
      </c>
      <c r="D27">
        <v>1.2972156701205717</v>
      </c>
      <c r="E27">
        <v>0.15356702256017918</v>
      </c>
      <c r="H27" t="s">
        <v>119</v>
      </c>
      <c r="J27">
        <v>2.1329012110488983</v>
      </c>
      <c r="K27">
        <v>0.10041692738267873</v>
      </c>
    </row>
    <row r="28" spans="2:14">
      <c r="B28" t="s">
        <v>57</v>
      </c>
      <c r="D28">
        <v>2.1329012110488983</v>
      </c>
      <c r="E28">
        <v>0.10041692738267873</v>
      </c>
      <c r="H28" t="s">
        <v>120</v>
      </c>
      <c r="J28">
        <v>1.6268535696039477</v>
      </c>
      <c r="K28">
        <v>0.22496549422054507</v>
      </c>
    </row>
    <row r="29" spans="2:14">
      <c r="B29" t="s">
        <v>61</v>
      </c>
      <c r="D29">
        <v>1.6268535696039477</v>
      </c>
      <c r="E29">
        <v>0.22496549422054507</v>
      </c>
      <c r="H29" t="s">
        <v>114</v>
      </c>
      <c r="J29">
        <v>1.2972156701205717</v>
      </c>
      <c r="K29">
        <v>0.15356702256017918</v>
      </c>
    </row>
    <row r="30" spans="2:14">
      <c r="B30" t="s">
        <v>76</v>
      </c>
      <c r="D30">
        <v>2.2491505920385753</v>
      </c>
      <c r="E30">
        <v>0.18694118519251363</v>
      </c>
      <c r="H30" t="s">
        <v>121</v>
      </c>
      <c r="J30">
        <v>2.2491505920385753</v>
      </c>
      <c r="K30">
        <v>0.18694118519251363</v>
      </c>
    </row>
    <row r="31" spans="2:14">
      <c r="B31" t="s">
        <v>60</v>
      </c>
      <c r="D31">
        <v>1.8595925817304333</v>
      </c>
      <c r="E31">
        <v>0.29525900703124575</v>
      </c>
      <c r="H31" t="s">
        <v>122</v>
      </c>
      <c r="J31">
        <v>1.8595925817304333</v>
      </c>
      <c r="K31">
        <v>0.29525900703124575</v>
      </c>
    </row>
    <row r="40" spans="8:19">
      <c r="H40" t="s">
        <v>113</v>
      </c>
      <c r="J40">
        <v>1.1946097582699922</v>
      </c>
      <c r="K40">
        <v>0.10337159259235118</v>
      </c>
    </row>
    <row r="41" spans="8:19">
      <c r="H41" t="s">
        <v>119</v>
      </c>
      <c r="J41">
        <v>2.1329012110488983</v>
      </c>
      <c r="K41">
        <v>0.10041692738267873</v>
      </c>
    </row>
    <row r="42" spans="8:19">
      <c r="H42" t="s">
        <v>120</v>
      </c>
      <c r="J42">
        <v>1.6268535696039477</v>
      </c>
      <c r="K42">
        <v>0.22496549422054507</v>
      </c>
    </row>
    <row r="44" spans="8:19">
      <c r="H44" t="s">
        <v>114</v>
      </c>
      <c r="J44">
        <v>1.2972156701205717</v>
      </c>
      <c r="K44">
        <v>0.15356702256017918</v>
      </c>
      <c r="S44" t="s">
        <v>125</v>
      </c>
    </row>
    <row r="45" spans="8:19">
      <c r="H45" t="s">
        <v>121</v>
      </c>
      <c r="J45">
        <v>2.2491505920385753</v>
      </c>
      <c r="K45">
        <v>0.18694118519251363</v>
      </c>
    </row>
    <row r="46" spans="8:19">
      <c r="H46" t="s">
        <v>122</v>
      </c>
      <c r="J46">
        <v>1.8595925817304333</v>
      </c>
      <c r="K46">
        <v>0.29525900703124575</v>
      </c>
    </row>
    <row r="54" spans="7:19">
      <c r="L54" t="s">
        <v>123</v>
      </c>
    </row>
    <row r="62" spans="7:19"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5" spans="8:11">
      <c r="J65" t="s">
        <v>69</v>
      </c>
      <c r="K65" t="s">
        <v>70</v>
      </c>
    </row>
    <row r="66" spans="8:11">
      <c r="H66" t="s">
        <v>55</v>
      </c>
      <c r="J66">
        <v>1</v>
      </c>
      <c r="K66">
        <v>0</v>
      </c>
    </row>
    <row r="67" spans="8:11">
      <c r="H67" t="s">
        <v>113</v>
      </c>
      <c r="J67">
        <v>1.1946097582699922</v>
      </c>
      <c r="K67">
        <v>0.10337159259235118</v>
      </c>
    </row>
    <row r="68" spans="8:11">
      <c r="H68" t="s">
        <v>114</v>
      </c>
      <c r="J68">
        <v>1.2972156701205717</v>
      </c>
      <c r="K68">
        <v>0.15356702256017918</v>
      </c>
    </row>
    <row r="80" spans="8:11" s="97" customFormat="1"/>
    <row r="84" spans="8:11">
      <c r="H84" t="s">
        <v>113</v>
      </c>
      <c r="J84">
        <v>1.1946097582699922</v>
      </c>
      <c r="K84">
        <v>0.10337159259235118</v>
      </c>
    </row>
    <row r="85" spans="8:11">
      <c r="H85" t="s">
        <v>119</v>
      </c>
      <c r="J85">
        <v>2.1329012110488983</v>
      </c>
      <c r="K85">
        <v>0.10041692738267873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tabSelected="1" topLeftCell="A5" workbookViewId="0">
      <selection activeCell="D12" sqref="D12"/>
    </sheetView>
  </sheetViews>
  <sheetFormatPr baseColWidth="10" defaultRowHeight="14" x14ac:dyDescent="0"/>
  <cols>
    <col min="2" max="2" width="15.83203125" customWidth="1"/>
  </cols>
  <sheetData>
    <row r="3" spans="1:14">
      <c r="A3" s="96"/>
      <c r="B3" s="96" t="s">
        <v>126</v>
      </c>
      <c r="C3" s="96"/>
    </row>
    <row r="5" spans="1:14">
      <c r="B5" s="98"/>
      <c r="C5" s="98"/>
      <c r="D5" s="124">
        <v>40917</v>
      </c>
      <c r="E5" s="124"/>
      <c r="F5" s="124">
        <v>40939</v>
      </c>
      <c r="G5" s="124"/>
      <c r="H5" s="124">
        <v>40956</v>
      </c>
      <c r="I5" s="124"/>
      <c r="J5" s="124">
        <v>41013</v>
      </c>
      <c r="K5" s="124"/>
      <c r="M5" t="s">
        <v>127</v>
      </c>
      <c r="N5" t="s">
        <v>70</v>
      </c>
    </row>
    <row r="6" spans="1:14">
      <c r="B6" s="100" t="s">
        <v>31</v>
      </c>
      <c r="C6" s="100" t="s">
        <v>32</v>
      </c>
      <c r="D6" s="100" t="s">
        <v>50</v>
      </c>
      <c r="E6" s="100" t="s">
        <v>51</v>
      </c>
      <c r="F6" s="100" t="s">
        <v>50</v>
      </c>
      <c r="G6" s="100" t="s">
        <v>51</v>
      </c>
      <c r="H6" s="100" t="s">
        <v>50</v>
      </c>
      <c r="I6" s="100" t="s">
        <v>51</v>
      </c>
      <c r="J6" s="100" t="s">
        <v>66</v>
      </c>
      <c r="K6" s="100" t="s">
        <v>67</v>
      </c>
    </row>
    <row r="7" spans="1:14">
      <c r="A7" t="s">
        <v>128</v>
      </c>
      <c r="B7" s="99" t="s">
        <v>35</v>
      </c>
      <c r="C7" s="100" t="s">
        <v>37</v>
      </c>
      <c r="D7" s="101">
        <v>55.9</v>
      </c>
      <c r="E7" s="102">
        <v>4.5</v>
      </c>
      <c r="F7" s="103">
        <v>54.1</v>
      </c>
      <c r="G7" s="102">
        <v>3</v>
      </c>
      <c r="H7" s="103">
        <v>42.7</v>
      </c>
      <c r="I7" s="102">
        <v>8.1</v>
      </c>
      <c r="J7" s="101">
        <v>30.212416090000001</v>
      </c>
      <c r="K7" s="104">
        <v>6.580782385</v>
      </c>
      <c r="M7">
        <f>AVERAGE(D7,F7,H7,J7)</f>
        <v>45.728104022499998</v>
      </c>
      <c r="N7">
        <f>STDEV(D7,F7,H7,J7)</f>
        <v>11.880826234244942</v>
      </c>
    </row>
    <row r="8" spans="1:14">
      <c r="A8" t="s">
        <v>129</v>
      </c>
      <c r="B8" s="99" t="s">
        <v>39</v>
      </c>
      <c r="C8" s="100" t="s">
        <v>42</v>
      </c>
      <c r="D8" s="121"/>
      <c r="E8" s="122"/>
      <c r="F8" s="123">
        <v>84</v>
      </c>
      <c r="G8" s="122">
        <v>13</v>
      </c>
      <c r="H8" s="123">
        <v>77.900000000000006</v>
      </c>
      <c r="I8" s="122">
        <v>19.2</v>
      </c>
      <c r="J8" s="118">
        <v>77.057787050000002</v>
      </c>
      <c r="K8" s="119">
        <v>17.9602781</v>
      </c>
      <c r="M8">
        <f>AVERAGE(F8,H8,J8)</f>
        <v>79.652595683333331</v>
      </c>
      <c r="N8">
        <f>STDEV(F8,H8,J8)</f>
        <v>3.7884395049566102</v>
      </c>
    </row>
    <row r="9" spans="1:14" ht="15" thickBot="1">
      <c r="A9" t="s">
        <v>130</v>
      </c>
      <c r="B9" s="99" t="s">
        <v>39</v>
      </c>
      <c r="C9" s="100" t="s">
        <v>43</v>
      </c>
      <c r="D9" s="105"/>
      <c r="E9" s="106"/>
      <c r="F9" s="107"/>
      <c r="G9" s="106"/>
      <c r="H9" s="98">
        <v>64.114822239999995</v>
      </c>
      <c r="I9" s="98">
        <v>12.352613290000001</v>
      </c>
      <c r="J9" s="105">
        <v>51.188462870000002</v>
      </c>
      <c r="K9" s="120">
        <v>5.2605648450000002</v>
      </c>
      <c r="M9">
        <f>AVERAGE(H9,J9)</f>
        <v>57.651642554999995</v>
      </c>
      <c r="N9">
        <f>STDEV(H9,J9)</f>
        <v>9.1403163665812794</v>
      </c>
    </row>
    <row r="15" spans="1:14">
      <c r="A15" s="96"/>
      <c r="B15" s="96" t="s">
        <v>131</v>
      </c>
      <c r="C15" s="96"/>
    </row>
    <row r="17" spans="3:6">
      <c r="C17" s="1" t="s">
        <v>80</v>
      </c>
      <c r="D17" s="1" t="s">
        <v>135</v>
      </c>
      <c r="E17" s="1" t="s">
        <v>133</v>
      </c>
      <c r="F17" s="1" t="s">
        <v>70</v>
      </c>
    </row>
    <row r="18" spans="3:6">
      <c r="C18" t="s">
        <v>132</v>
      </c>
      <c r="D18" t="s">
        <v>128</v>
      </c>
      <c r="E18">
        <v>45.728104022499998</v>
      </c>
      <c r="F18">
        <v>11.880826234244942</v>
      </c>
    </row>
    <row r="19" spans="3:6">
      <c r="C19" t="s">
        <v>132</v>
      </c>
      <c r="D19" t="s">
        <v>37</v>
      </c>
      <c r="E19">
        <v>79.652595683333331</v>
      </c>
      <c r="F19">
        <v>3.7884395049566102</v>
      </c>
    </row>
    <row r="20" spans="3:6">
      <c r="C20" t="s">
        <v>132</v>
      </c>
      <c r="D20" t="s">
        <v>134</v>
      </c>
      <c r="E20">
        <v>57.651642554999995</v>
      </c>
      <c r="F20">
        <v>9.1403163665812794</v>
      </c>
    </row>
  </sheetData>
  <mergeCells count="4">
    <mergeCell ref="J5:K5"/>
    <mergeCell ref="D5:E5"/>
    <mergeCell ref="F5:G5"/>
    <mergeCell ref="H5:I5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estadisticos</vt:lpstr>
      <vt:lpstr>Datos finales</vt:lpstr>
      <vt:lpstr>Figuras Finales</vt:lpstr>
      <vt:lpstr>Integrative Biology-1</vt:lpstr>
    </vt:vector>
  </TitlesOfParts>
  <Company>UPV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VLL&amp;JBB</dc:creator>
  <cp:lastModifiedBy>JBB</cp:lastModifiedBy>
  <dcterms:created xsi:type="dcterms:W3CDTF">2012-03-13T16:31:51Z</dcterms:created>
  <dcterms:modified xsi:type="dcterms:W3CDTF">2017-06-16T17:23:38Z</dcterms:modified>
</cp:coreProperties>
</file>