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6360" yWindow="6440" windowWidth="28360" windowHeight="16560" tabRatio="332" activeTab="1"/>
  </bookViews>
  <sheets>
    <sheet name="Structure" sheetId="1" r:id="rId1"/>
    <sheet name="Excitations" sheetId="3" r:id="rId2"/>
  </sheets>
  <definedNames>
    <definedName name="_xlnm._FilterDatabase" localSheetId="1" hidden="1">Excitations!$A$3:$V$3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3" l="1"/>
  <c r="K6" i="3"/>
  <c r="K7" i="3"/>
  <c r="L7" i="3"/>
  <c r="K10" i="3"/>
  <c r="K12" i="3"/>
  <c r="K5" i="3"/>
  <c r="R5" i="3"/>
  <c r="R4" i="3"/>
  <c r="E13" i="3"/>
  <c r="E12" i="3"/>
  <c r="U12" i="3"/>
  <c r="R12" i="3"/>
  <c r="O12" i="3"/>
  <c r="E11" i="3"/>
  <c r="E10" i="3"/>
  <c r="U10" i="3"/>
  <c r="R10" i="3"/>
  <c r="O10" i="3"/>
  <c r="E9" i="3"/>
  <c r="U9" i="3"/>
  <c r="R9" i="3"/>
  <c r="O9" i="3"/>
  <c r="E8" i="3"/>
  <c r="E7" i="3"/>
  <c r="U7" i="3"/>
  <c r="R7" i="3"/>
  <c r="O7" i="3"/>
  <c r="E6" i="3"/>
  <c r="U6" i="3"/>
  <c r="R6" i="3"/>
  <c r="L6" i="3"/>
  <c r="E5" i="3"/>
  <c r="U5" i="3"/>
  <c r="O5" i="3"/>
  <c r="L5" i="3"/>
  <c r="U4" i="3"/>
  <c r="O4" i="3"/>
  <c r="L12" i="3"/>
  <c r="L10" i="3"/>
</calcChain>
</file>

<file path=xl/sharedStrings.xml><?xml version="1.0" encoding="utf-8"?>
<sst xmlns="http://schemas.openxmlformats.org/spreadsheetml/2006/main" count="72" uniqueCount="52">
  <si>
    <t>Co-N_cis</t>
  </si>
  <si>
    <t>Co-N_trans</t>
  </si>
  <si>
    <t>Average bond lengths (Å)</t>
  </si>
  <si>
    <t>TPSS-D3</t>
  </si>
  <si>
    <t>g</t>
  </si>
  <si>
    <t>E_h</t>
  </si>
  <si>
    <t>eV</t>
  </si>
  <si>
    <t>e_HOMO</t>
  </si>
  <si>
    <t>e_LUMO</t>
  </si>
  <si>
    <t>∆E_HL</t>
  </si>
  <si>
    <t>CHCl3</t>
  </si>
  <si>
    <t>MeOH</t>
  </si>
  <si>
    <t>Solvent</t>
  </si>
  <si>
    <t>Water</t>
  </si>
  <si>
    <t>2,2,2-trifluoroethanol</t>
  </si>
  <si>
    <t>EtOH</t>
  </si>
  <si>
    <t>1-butanol</t>
  </si>
  <si>
    <t>CH3CN</t>
  </si>
  <si>
    <t>DMF</t>
  </si>
  <si>
    <t>epsilon (G09)</t>
  </si>
  <si>
    <t>CH2Cl2</t>
  </si>
  <si>
    <t>∆E_S1</t>
  </si>
  <si>
    <t>kcal/mol</t>
  </si>
  <si>
    <t>E_T</t>
  </si>
  <si>
    <t>nm</t>
  </si>
  <si>
    <t>f_S1</t>
  </si>
  <si>
    <t>∆E_S2</t>
  </si>
  <si>
    <t>f_S2</t>
  </si>
  <si>
    <t>lambda_max</t>
  </si>
  <si>
    <t>HBD</t>
  </si>
  <si>
    <t>N</t>
  </si>
  <si>
    <t>Y</t>
  </si>
  <si>
    <t>lambda_S1</t>
  </si>
  <si>
    <t>lambda_S2</t>
  </si>
  <si>
    <t>D</t>
  </si>
  <si>
    <t>µ_gs</t>
  </si>
  <si>
    <t>d∆E</t>
  </si>
  <si>
    <t>∆E</t>
  </si>
  <si>
    <t>na</t>
  </si>
  <si>
    <t>pi*</t>
  </si>
  <si>
    <t>alpha</t>
  </si>
  <si>
    <t>delta</t>
  </si>
  <si>
    <t>beta</t>
  </si>
  <si>
    <t>(a) (eps-1)/(2*eps+1) is the stabilisation of a dipole at the centre of a spherical cavity in a dielectric.</t>
  </si>
  <si>
    <t>Kamlet-Taft (b)</t>
  </si>
  <si>
    <t>(b) From Y. Marcus 1993.</t>
  </si>
  <si>
    <t>Co-S</t>
  </si>
  <si>
    <t>µ_S2</t>
  </si>
  <si>
    <t>wB97-XD/def2-TZVP/PCM//TPSS-D3/def2-TZVP/vac</t>
  </si>
  <si>
    <t>def2-TZVP</t>
  </si>
  <si>
    <t>(eps-1)</t>
  </si>
  <si>
    <t>/(2*eps+1)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</si>
</sst>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2" fontId="4" fillId="0" borderId="0" xfId="0" applyNumberFormat="1" applyFont="1"/>
    <xf numFmtId="2" fontId="0" fillId="0" borderId="0" xfId="0" applyNumberFormat="1"/>
    <xf numFmtId="0" fontId="4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Font="1"/>
    <xf numFmtId="166" fontId="0" fillId="0" borderId="0" xfId="0" applyNumberFormat="1"/>
    <xf numFmtId="0" fontId="0" fillId="0" borderId="0" xfId="0" applyFill="1"/>
    <xf numFmtId="0" fontId="0" fillId="2" borderId="0" xfId="0" applyFill="1"/>
    <xf numFmtId="164" fontId="0" fillId="2" borderId="0" xfId="0" applyNumberFormat="1" applyFill="1"/>
    <xf numFmtId="164" fontId="0" fillId="0" borderId="0" xfId="0" applyNumberFormat="1" applyFill="1"/>
    <xf numFmtId="2" fontId="0" fillId="0" borderId="0" xfId="0" applyNumberFormat="1" applyFill="1"/>
    <xf numFmtId="0" fontId="1" fillId="2" borderId="0" xfId="0" applyFont="1" applyFill="1"/>
    <xf numFmtId="0" fontId="1" fillId="0" borderId="0" xfId="0" applyFont="1" applyFill="1"/>
    <xf numFmtId="0" fontId="5" fillId="0" borderId="0" xfId="0" applyFon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Excitations!$D$2</c:f>
              <c:strCache>
                <c:ptCount val="1"/>
                <c:pt idx="0">
                  <c:v>epsilon (G09)</c:v>
                </c:pt>
              </c:strCache>
            </c:strRef>
          </c:tx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2598152739558"/>
                  <c:y val="0.00998031496062992"/>
                </c:manualLayout>
              </c:layout>
              <c:numFmt formatCode="General" sourceLinked="0"/>
            </c:trendlineLbl>
          </c:trendline>
          <c:xVal>
            <c:numRef>
              <c:f>Excitations!$D$5:$D$13</c:f>
              <c:numCache>
                <c:formatCode>0.00</c:formatCode>
                <c:ptCount val="9"/>
                <c:pt idx="0">
                  <c:v>4.7113</c:v>
                </c:pt>
                <c:pt idx="1">
                  <c:v>8.93</c:v>
                </c:pt>
                <c:pt idx="2">
                  <c:v>35.688</c:v>
                </c:pt>
                <c:pt idx="3">
                  <c:v>37.219</c:v>
                </c:pt>
                <c:pt idx="4">
                  <c:v>17.332</c:v>
                </c:pt>
                <c:pt idx="5">
                  <c:v>24.852</c:v>
                </c:pt>
                <c:pt idx="6">
                  <c:v>26.726</c:v>
                </c:pt>
                <c:pt idx="7">
                  <c:v>32.613</c:v>
                </c:pt>
                <c:pt idx="8">
                  <c:v>78.355</c:v>
                </c:pt>
              </c:numCache>
            </c:numRef>
          </c:xVal>
          <c:yVal>
            <c:numRef>
              <c:f>Excitations!$Q$4:$Q$13</c:f>
              <c:numCache>
                <c:formatCode>0.000</c:formatCode>
                <c:ptCount val="10"/>
                <c:pt idx="0">
                  <c:v>2.0218</c:v>
                </c:pt>
                <c:pt idx="1">
                  <c:v>2.1354</c:v>
                </c:pt>
                <c:pt idx="2">
                  <c:v>2.1587</c:v>
                </c:pt>
                <c:pt idx="3">
                  <c:v>2.1819</c:v>
                </c:pt>
                <c:pt idx="5">
                  <c:v>2.1732</c:v>
                </c:pt>
                <c:pt idx="6">
                  <c:v>2.1783</c:v>
                </c:pt>
                <c:pt idx="8">
                  <c:v>2.1812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0248536"/>
        <c:axId val="2076663656"/>
      </c:scatterChart>
      <c:valAx>
        <c:axId val="2070248536"/>
        <c:scaling>
          <c:orientation val="minMax"/>
          <c:max val="8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epsilon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2076663656"/>
        <c:crosses val="autoZero"/>
        <c:crossBetween val="midCat"/>
      </c:valAx>
      <c:valAx>
        <c:axId val="2076663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fr-FR" sz="1000" b="1" i="0" baseline="0">
                    <a:effectLst/>
                  </a:rPr>
                  <a:t>∆E_S1 / eV</a:t>
                </a:r>
                <a:endParaRPr lang="fr-FR" sz="1000">
                  <a:effectLst/>
                </a:endParaRP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0702485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2598152739558"/>
                  <c:y val="0.00998031496062992"/>
                </c:manualLayout>
              </c:layout>
              <c:numFmt formatCode="General" sourceLinked="0"/>
            </c:trendlineLbl>
          </c:trendline>
          <c:xVal>
            <c:numRef>
              <c:f>Excitations!$E$5:$E$13</c:f>
              <c:numCache>
                <c:formatCode>0.000</c:formatCode>
                <c:ptCount val="9"/>
                <c:pt idx="0">
                  <c:v>0.356081975706637</c:v>
                </c:pt>
                <c:pt idx="1">
                  <c:v>0.420466595970307</c:v>
                </c:pt>
                <c:pt idx="2">
                  <c:v>0.479274897756162</c:v>
                </c:pt>
                <c:pt idx="3">
                  <c:v>0.480116121848405</c:v>
                </c:pt>
                <c:pt idx="4">
                  <c:v>0.457940780619112</c:v>
                </c:pt>
                <c:pt idx="5">
                  <c:v>0.470416535184601</c:v>
                </c:pt>
                <c:pt idx="6">
                  <c:v>0.472452802468229</c:v>
                </c:pt>
                <c:pt idx="7">
                  <c:v>0.477350285386404</c:v>
                </c:pt>
                <c:pt idx="8">
                  <c:v>0.490488871980217</c:v>
                </c:pt>
              </c:numCache>
            </c:numRef>
          </c:xVal>
          <c:yVal>
            <c:numRef>
              <c:f>Excitations!$Q$4:$Q$13</c:f>
              <c:numCache>
                <c:formatCode>0.000</c:formatCode>
                <c:ptCount val="10"/>
                <c:pt idx="0">
                  <c:v>2.0218</c:v>
                </c:pt>
                <c:pt idx="1">
                  <c:v>2.1354</c:v>
                </c:pt>
                <c:pt idx="2">
                  <c:v>2.1587</c:v>
                </c:pt>
                <c:pt idx="3">
                  <c:v>2.1819</c:v>
                </c:pt>
                <c:pt idx="5">
                  <c:v>2.1732</c:v>
                </c:pt>
                <c:pt idx="6">
                  <c:v>2.1783</c:v>
                </c:pt>
                <c:pt idx="8">
                  <c:v>2.1812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833272"/>
        <c:axId val="2076839464"/>
      </c:scatterChart>
      <c:valAx>
        <c:axId val="2076833272"/>
        <c:scaling>
          <c:orientation val="minMax"/>
          <c:max val="0.5"/>
          <c:min val="0.35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(eps - 1)/(2*eps + 1)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48185706890445"/>
              <c:y val="0.889830508474576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2076839464"/>
        <c:crosses val="autoZero"/>
        <c:crossBetween val="midCat"/>
      </c:valAx>
      <c:valAx>
        <c:axId val="2076839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00"/>
                </a:pPr>
                <a:r>
                  <a:rPr lang="fr-FR" sz="1000" b="1" i="0" baseline="0">
                    <a:effectLst/>
                  </a:rPr>
                  <a:t>∆E_S1 / eV</a:t>
                </a:r>
                <a:endParaRPr lang="fr-FR" sz="1000">
                  <a:effectLst/>
                </a:endParaRP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076833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74</xdr:row>
      <xdr:rowOff>114300</xdr:rowOff>
    </xdr:from>
    <xdr:to>
      <xdr:col>4</xdr:col>
      <xdr:colOff>266700</xdr:colOff>
      <xdr:row>90</xdr:row>
      <xdr:rowOff>63500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74</xdr:row>
      <xdr:rowOff>139700</xdr:rowOff>
    </xdr:from>
    <xdr:to>
      <xdr:col>10</xdr:col>
      <xdr:colOff>177800</xdr:colOff>
      <xdr:row>90</xdr:row>
      <xdr:rowOff>88900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6" sqref="A6"/>
    </sheetView>
  </sheetViews>
  <sheetFormatPr baseColWidth="10" defaultColWidth="11.1640625" defaultRowHeight="15" x14ac:dyDescent="0"/>
  <cols>
    <col min="1" max="1" width="17.1640625" customWidth="1"/>
    <col min="5" max="5" width="9" customWidth="1"/>
    <col min="6" max="6" width="8.1640625" customWidth="1"/>
    <col min="7" max="7" width="11.83203125" bestFit="1" customWidth="1"/>
  </cols>
  <sheetData>
    <row r="1" spans="1:8">
      <c r="A1" s="4" t="s">
        <v>49</v>
      </c>
      <c r="B1" s="1"/>
    </row>
    <row r="2" spans="1:8">
      <c r="B2" s="1" t="s">
        <v>2</v>
      </c>
      <c r="H2" s="7"/>
    </row>
    <row r="3" spans="1:8">
      <c r="B3" t="s">
        <v>1</v>
      </c>
      <c r="C3" t="s">
        <v>0</v>
      </c>
      <c r="D3" t="s">
        <v>46</v>
      </c>
    </row>
    <row r="4" spans="1:8">
      <c r="A4" s="1" t="s">
        <v>4</v>
      </c>
      <c r="B4" s="2"/>
      <c r="C4" s="2"/>
      <c r="D4" s="2"/>
    </row>
    <row r="5" spans="1:8">
      <c r="A5" t="s">
        <v>3</v>
      </c>
      <c r="B5">
        <v>1.98</v>
      </c>
      <c r="C5">
        <v>1.95</v>
      </c>
      <c r="D5">
        <v>2.25</v>
      </c>
    </row>
    <row r="6" spans="1:8">
      <c r="B6" s="3"/>
      <c r="C6" s="3"/>
      <c r="D6" s="3"/>
    </row>
    <row r="7" spans="1:8">
      <c r="F7" s="5"/>
      <c r="G7" s="5"/>
      <c r="H7" s="3"/>
    </row>
    <row r="8" spans="1:8">
      <c r="B8" s="3"/>
      <c r="C8" s="3"/>
      <c r="D8" s="3"/>
      <c r="E8" s="5"/>
      <c r="F8" s="5"/>
      <c r="G8" s="3"/>
    </row>
    <row r="9" spans="1:8">
      <c r="B9" s="3"/>
      <c r="C9" s="3"/>
      <c r="D9" s="3"/>
      <c r="E9" s="5"/>
      <c r="F9" s="5"/>
      <c r="G9" s="3"/>
    </row>
    <row r="10" spans="1:8">
      <c r="B10" s="3"/>
      <c r="C10" s="3"/>
      <c r="D10" s="3"/>
      <c r="E10" s="5"/>
      <c r="F10" s="5"/>
      <c r="G10" s="3"/>
    </row>
    <row r="11" spans="1:8">
      <c r="E11" s="5"/>
      <c r="F11" s="5"/>
      <c r="G11" s="3"/>
    </row>
    <row r="12" spans="1:8">
      <c r="A12" s="1"/>
      <c r="B12" s="3"/>
      <c r="C12" s="3"/>
      <c r="D12" s="3"/>
      <c r="E12" s="5"/>
      <c r="F12" s="5"/>
      <c r="G12" s="3"/>
    </row>
    <row r="13" spans="1:8">
      <c r="B13" s="3"/>
      <c r="C13" s="3"/>
      <c r="D13" s="3"/>
      <c r="E13" s="5"/>
      <c r="F13" s="5"/>
      <c r="G13" s="3"/>
    </row>
    <row r="14" spans="1:8">
      <c r="B14" s="3"/>
      <c r="C14" s="3"/>
      <c r="D14" s="3"/>
      <c r="E14" s="5"/>
      <c r="F14" s="5"/>
      <c r="G14" s="3"/>
    </row>
    <row r="15" spans="1:8">
      <c r="B15" s="3"/>
      <c r="C15" s="3"/>
      <c r="D15" s="3"/>
      <c r="E15" s="5"/>
      <c r="F15" s="5"/>
      <c r="G15" s="3"/>
    </row>
    <row r="16" spans="1:8">
      <c r="G16" s="3"/>
    </row>
    <row r="17" spans="1:7">
      <c r="G17" s="3"/>
    </row>
    <row r="18" spans="1:7">
      <c r="G18" s="3"/>
    </row>
    <row r="19" spans="1:7">
      <c r="G19" s="3"/>
    </row>
    <row r="20" spans="1:7">
      <c r="A20" s="1"/>
      <c r="G20" s="3"/>
    </row>
    <row r="21" spans="1:7">
      <c r="G21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16"/>
  <sheetViews>
    <sheetView tabSelected="1" workbookViewId="0">
      <selection activeCell="P16" sqref="P16"/>
    </sheetView>
  </sheetViews>
  <sheetFormatPr baseColWidth="10" defaultColWidth="11.1640625" defaultRowHeight="15" x14ac:dyDescent="0"/>
  <cols>
    <col min="1" max="1" width="19.6640625" customWidth="1"/>
    <col min="2" max="2" width="6.6640625" customWidth="1"/>
    <col min="3" max="3" width="8.1640625" customWidth="1"/>
    <col min="4" max="4" width="12" customWidth="1"/>
    <col min="5" max="9" width="8.6640625" customWidth="1"/>
    <col min="10" max="10" width="11.5" customWidth="1"/>
    <col min="11" max="11" width="6.83203125" customWidth="1"/>
    <col min="12" max="12" width="9.33203125" customWidth="1"/>
    <col min="13" max="13" width="8.6640625" customWidth="1"/>
    <col min="14" max="14" width="8.1640625" customWidth="1"/>
    <col min="15" max="16" width="7.33203125" customWidth="1"/>
    <col min="17" max="17" width="7.1640625" customWidth="1"/>
    <col min="18" max="18" width="9.83203125" customWidth="1"/>
    <col min="19" max="19" width="7.5" customWidth="1"/>
    <col min="20" max="20" width="7.1640625" customWidth="1"/>
    <col min="21" max="21" width="9.6640625" customWidth="1"/>
    <col min="22" max="22" width="7" customWidth="1"/>
    <col min="23" max="23" width="7.6640625" customWidth="1"/>
    <col min="24" max="24" width="12.83203125" bestFit="1" customWidth="1"/>
    <col min="25" max="26" width="11.83203125" bestFit="1" customWidth="1"/>
  </cols>
  <sheetData>
    <row r="1" spans="1:27">
      <c r="A1" s="4" t="s">
        <v>48</v>
      </c>
      <c r="B1" s="4"/>
    </row>
    <row r="2" spans="1:27" s="1" customFormat="1">
      <c r="A2" s="1" t="s">
        <v>12</v>
      </c>
      <c r="B2" s="1" t="s">
        <v>29</v>
      </c>
      <c r="C2" s="1" t="s">
        <v>23</v>
      </c>
      <c r="D2" s="1" t="s">
        <v>19</v>
      </c>
      <c r="E2" s="1" t="s">
        <v>50</v>
      </c>
      <c r="F2" s="1" t="s">
        <v>44</v>
      </c>
      <c r="J2" s="14" t="s">
        <v>28</v>
      </c>
      <c r="K2" s="14" t="s">
        <v>37</v>
      </c>
      <c r="L2" s="14" t="s">
        <v>36</v>
      </c>
      <c r="M2" s="1" t="s">
        <v>7</v>
      </c>
      <c r="N2" s="1" t="s">
        <v>8</v>
      </c>
      <c r="O2" s="1" t="s">
        <v>9</v>
      </c>
      <c r="P2" s="1" t="s">
        <v>35</v>
      </c>
      <c r="Q2" s="15" t="s">
        <v>21</v>
      </c>
      <c r="R2" s="1" t="s">
        <v>32</v>
      </c>
      <c r="S2" s="1" t="s">
        <v>25</v>
      </c>
      <c r="T2" s="15" t="s">
        <v>26</v>
      </c>
      <c r="U2" s="1" t="s">
        <v>33</v>
      </c>
      <c r="V2" s="1" t="s">
        <v>27</v>
      </c>
      <c r="W2" s="1" t="s">
        <v>47</v>
      </c>
      <c r="Y2" s="16"/>
      <c r="Z2" s="15"/>
    </row>
    <row r="3" spans="1:27" s="1" customFormat="1">
      <c r="C3" s="1" t="s">
        <v>22</v>
      </c>
      <c r="E3" s="1" t="s">
        <v>51</v>
      </c>
      <c r="F3" s="1" t="s">
        <v>39</v>
      </c>
      <c r="G3" s="1" t="s">
        <v>41</v>
      </c>
      <c r="H3" s="1" t="s">
        <v>40</v>
      </c>
      <c r="I3" s="1" t="s">
        <v>42</v>
      </c>
      <c r="J3" s="14" t="s">
        <v>24</v>
      </c>
      <c r="K3" s="14" t="s">
        <v>6</v>
      </c>
      <c r="L3" s="14" t="s">
        <v>6</v>
      </c>
      <c r="M3" s="1" t="s">
        <v>5</v>
      </c>
      <c r="N3" s="1" t="s">
        <v>5</v>
      </c>
      <c r="O3" s="1" t="s">
        <v>6</v>
      </c>
      <c r="P3" s="1" t="s">
        <v>34</v>
      </c>
      <c r="Q3" s="15" t="s">
        <v>6</v>
      </c>
      <c r="R3" s="1" t="s">
        <v>24</v>
      </c>
      <c r="T3" s="15" t="s">
        <v>6</v>
      </c>
      <c r="U3" s="1" t="s">
        <v>24</v>
      </c>
      <c r="W3" s="1" t="s">
        <v>34</v>
      </c>
      <c r="Y3" s="16"/>
      <c r="Z3" s="15"/>
    </row>
    <row r="4" spans="1:27">
      <c r="A4" t="s">
        <v>4</v>
      </c>
      <c r="B4" t="s">
        <v>30</v>
      </c>
      <c r="C4" t="s">
        <v>38</v>
      </c>
      <c r="D4">
        <v>1</v>
      </c>
      <c r="E4">
        <v>0</v>
      </c>
      <c r="J4" s="10" t="s">
        <v>38</v>
      </c>
      <c r="K4" s="10" t="s">
        <v>38</v>
      </c>
      <c r="L4" s="10" t="s">
        <v>38</v>
      </c>
      <c r="M4" s="5">
        <v>-0.32979000000000003</v>
      </c>
      <c r="N4" s="5">
        <v>-0.12584000000000001</v>
      </c>
      <c r="O4" s="5">
        <f t="shared" ref="O4:O12" si="0">(N4-M4)*27.2114</f>
        <v>5.5497650300000005</v>
      </c>
      <c r="P4" s="3">
        <v>10.6813</v>
      </c>
      <c r="Q4" s="12">
        <v>2.0217999999999998</v>
      </c>
      <c r="R4" s="6">
        <f>6.62607004E-34*299792458/(Q4*1.6021766208E-19)*1000000000</f>
        <v>613.23670687707579</v>
      </c>
      <c r="S4" s="8">
        <v>0</v>
      </c>
      <c r="T4" s="12">
        <v>2.0436999999999999</v>
      </c>
      <c r="U4" s="6">
        <f>6.62607004E-34*299792458/(T4*1.6021766208E-19)*1000000000</f>
        <v>606.6653491041111</v>
      </c>
      <c r="V4" s="8">
        <v>1.9E-3</v>
      </c>
      <c r="Y4" s="5"/>
      <c r="Z4" s="13"/>
      <c r="AA4" s="3"/>
    </row>
    <row r="5" spans="1:27">
      <c r="A5" t="s">
        <v>10</v>
      </c>
      <c r="B5" t="s">
        <v>30</v>
      </c>
      <c r="C5">
        <v>39.1</v>
      </c>
      <c r="D5" s="3">
        <v>4.7112999999999996</v>
      </c>
      <c r="E5" s="5">
        <f t="shared" ref="E5:E13" si="1">(D5-1)/(2*D5+1)</f>
        <v>0.35608197570663747</v>
      </c>
      <c r="F5" s="12">
        <v>0.57999999999999996</v>
      </c>
      <c r="G5" s="12">
        <v>0.5</v>
      </c>
      <c r="H5" s="12">
        <v>0.2</v>
      </c>
      <c r="I5" s="12">
        <v>0.1</v>
      </c>
      <c r="J5" s="10">
        <v>762</v>
      </c>
      <c r="K5" s="11">
        <f t="shared" ref="K5:K12" si="2">6.62607004E-34*299792458/(J5*0.000000001)*6241509126000000000</f>
        <v>1.6270892047076928</v>
      </c>
      <c r="L5" s="11">
        <f>K5-$K$5</f>
        <v>0</v>
      </c>
      <c r="M5" s="5">
        <v>-0.27517000000000003</v>
      </c>
      <c r="N5" s="5">
        <v>-5.2929999999999998E-2</v>
      </c>
      <c r="O5" s="5">
        <f t="shared" si="0"/>
        <v>6.047461536000001</v>
      </c>
      <c r="P5" s="3">
        <v>13.84</v>
      </c>
      <c r="Q5" s="5">
        <v>2.1354000000000002</v>
      </c>
      <c r="R5" s="6">
        <f>6.62607004E-34*299792458/(Q5*1.6021766208E-19)*1000000000</f>
        <v>580.61345601014875</v>
      </c>
      <c r="S5" s="8">
        <v>2.0000000000000001E-4</v>
      </c>
      <c r="T5" s="12">
        <v>2.1617000000000002</v>
      </c>
      <c r="U5" s="6">
        <f>6.62607004E-34*299792458/(T5*1.6021766208E-19)*1000000000</f>
        <v>573.54950916596749</v>
      </c>
      <c r="V5" s="8">
        <v>2.0999999999999999E-3</v>
      </c>
      <c r="W5" s="3">
        <v>11.3971</v>
      </c>
      <c r="X5" s="5"/>
      <c r="Y5" s="5"/>
      <c r="Z5" s="13"/>
      <c r="AA5" s="3"/>
    </row>
    <row r="6" spans="1:27">
      <c r="A6" t="s">
        <v>20</v>
      </c>
      <c r="B6" t="s">
        <v>30</v>
      </c>
      <c r="C6">
        <v>40.700000000000003</v>
      </c>
      <c r="D6" s="3">
        <v>8.93</v>
      </c>
      <c r="E6" s="5">
        <f t="shared" si="1"/>
        <v>0.4204665959703075</v>
      </c>
      <c r="F6" s="12">
        <v>0.82</v>
      </c>
      <c r="G6" s="12">
        <v>0.5</v>
      </c>
      <c r="H6" s="12">
        <v>0.13</v>
      </c>
      <c r="I6" s="12">
        <v>0.1</v>
      </c>
      <c r="J6" s="10">
        <v>760</v>
      </c>
      <c r="K6" s="11">
        <f t="shared" si="2"/>
        <v>1.631371018404292</v>
      </c>
      <c r="L6" s="11">
        <f t="shared" ref="L6:L12" si="3">K6-$K$5</f>
        <v>4.2818136965991904E-3</v>
      </c>
      <c r="M6" s="5">
        <v>-0.26995999999999998</v>
      </c>
      <c r="N6" s="5">
        <v>-4.367E-2</v>
      </c>
      <c r="O6" s="5">
        <f t="shared" si="0"/>
        <v>6.1576677059999998</v>
      </c>
      <c r="P6" s="3">
        <v>14.6036</v>
      </c>
      <c r="Q6" s="12">
        <v>2.1587000000000001</v>
      </c>
      <c r="R6" s="6">
        <f t="shared" ref="R6:R12" si="4">6.62607004E-34*299792458/(Q6*1.6021766208E-19)*1000000000</f>
        <v>574.34658542830027</v>
      </c>
      <c r="S6" s="8">
        <v>2.0000000000000001E-4</v>
      </c>
      <c r="T6" s="12">
        <v>2.1854</v>
      </c>
      <c r="U6" s="6">
        <f t="shared" ref="U6:U12" si="5">6.62607004E-34*299792458/(T6*1.6021766208E-19)*1000000000</f>
        <v>567.32953874076679</v>
      </c>
      <c r="V6" s="8">
        <v>1.9E-3</v>
      </c>
      <c r="X6" s="5"/>
      <c r="Y6" s="5"/>
      <c r="Z6" s="13"/>
      <c r="AA6" s="3"/>
    </row>
    <row r="7" spans="1:27">
      <c r="A7" t="s">
        <v>17</v>
      </c>
      <c r="B7" s="9" t="s">
        <v>30</v>
      </c>
      <c r="C7">
        <v>45.6</v>
      </c>
      <c r="D7" s="3">
        <v>35.688000000000002</v>
      </c>
      <c r="E7" s="5">
        <f t="shared" si="1"/>
        <v>0.47927489775616228</v>
      </c>
      <c r="F7" s="12">
        <v>0.75</v>
      </c>
      <c r="G7" s="12">
        <v>0</v>
      </c>
      <c r="H7" s="12">
        <v>0.19</v>
      </c>
      <c r="I7" s="12">
        <v>0.4</v>
      </c>
      <c r="J7" s="10">
        <v>741</v>
      </c>
      <c r="K7" s="11">
        <f t="shared" si="2"/>
        <v>1.6732010445172225</v>
      </c>
      <c r="L7" s="11">
        <f t="shared" si="3"/>
        <v>4.6111839809529709E-2</v>
      </c>
      <c r="M7" s="5">
        <v>-0.26635999999999999</v>
      </c>
      <c r="N7" s="5">
        <v>-3.5909999999999997E-2</v>
      </c>
      <c r="O7" s="5">
        <f t="shared" si="0"/>
        <v>6.2708671300000001</v>
      </c>
      <c r="P7" s="3">
        <v>15.418100000000001</v>
      </c>
      <c r="Q7" s="12">
        <v>2.1819000000000002</v>
      </c>
      <c r="R7" s="6">
        <f t="shared" si="4"/>
        <v>568.23959574869218</v>
      </c>
      <c r="S7" s="8">
        <v>2.0000000000000001E-4</v>
      </c>
      <c r="T7" s="12">
        <v>2.2090000000000001</v>
      </c>
      <c r="U7" s="6">
        <f t="shared" si="5"/>
        <v>561.26843547490796</v>
      </c>
      <c r="V7" s="8">
        <v>1.6999999999999999E-3</v>
      </c>
      <c r="X7" s="5"/>
      <c r="Y7" s="5"/>
      <c r="Z7" s="13"/>
      <c r="AA7" s="3"/>
    </row>
    <row r="8" spans="1:27">
      <c r="A8" t="s">
        <v>18</v>
      </c>
      <c r="B8" s="9" t="s">
        <v>30</v>
      </c>
      <c r="C8">
        <v>43.2</v>
      </c>
      <c r="D8" s="3">
        <v>37.219000000000001</v>
      </c>
      <c r="E8" s="5">
        <f t="shared" si="1"/>
        <v>0.4801161218484053</v>
      </c>
      <c r="F8" s="12">
        <v>0.88</v>
      </c>
      <c r="G8" s="12">
        <v>0</v>
      </c>
      <c r="H8" s="12">
        <v>0</v>
      </c>
      <c r="I8" s="12">
        <v>0.69</v>
      </c>
      <c r="J8" s="10"/>
      <c r="K8" s="11"/>
      <c r="L8" s="11"/>
      <c r="M8" s="5"/>
      <c r="N8" s="5"/>
      <c r="O8" s="5"/>
      <c r="P8" s="3"/>
      <c r="Q8" s="12"/>
      <c r="R8" s="6"/>
      <c r="S8" s="8"/>
      <c r="T8" s="12"/>
      <c r="U8" s="6"/>
      <c r="V8" s="8"/>
      <c r="X8" s="5"/>
      <c r="Y8" s="5"/>
      <c r="Z8" s="13"/>
      <c r="AA8" s="3"/>
    </row>
    <row r="9" spans="1:27">
      <c r="A9" s="9" t="s">
        <v>16</v>
      </c>
      <c r="B9" s="9" t="s">
        <v>31</v>
      </c>
      <c r="C9">
        <v>49.7</v>
      </c>
      <c r="D9" s="3">
        <v>17.332000000000001</v>
      </c>
      <c r="E9" s="5">
        <f t="shared" si="1"/>
        <v>0.4579407806191117</v>
      </c>
      <c r="F9" s="12">
        <v>0.47</v>
      </c>
      <c r="G9" s="12">
        <v>0</v>
      </c>
      <c r="H9" s="12">
        <v>0.84</v>
      </c>
      <c r="I9" s="12">
        <v>0.84</v>
      </c>
      <c r="J9" s="10"/>
      <c r="K9" s="11"/>
      <c r="L9" s="11"/>
      <c r="M9" s="5">
        <v>-0.26752999999999999</v>
      </c>
      <c r="N9" s="5">
        <v>-3.8649999999999997E-2</v>
      </c>
      <c r="O9" s="5">
        <f t="shared" si="0"/>
        <v>6.2281452320000001</v>
      </c>
      <c r="P9" s="3">
        <v>15.106199999999999</v>
      </c>
      <c r="Q9" s="12">
        <v>2.1732</v>
      </c>
      <c r="R9" s="6">
        <f t="shared" si="4"/>
        <v>570.51443675872986</v>
      </c>
      <c r="S9" s="8">
        <v>2.0000000000000001E-4</v>
      </c>
      <c r="T9" s="12">
        <v>2.2002000000000002</v>
      </c>
      <c r="U9" s="6">
        <f t="shared" si="5"/>
        <v>563.51330513774735</v>
      </c>
      <c r="V9" s="8">
        <v>1.8E-3</v>
      </c>
      <c r="X9" s="5"/>
      <c r="Y9" s="5"/>
      <c r="Z9" s="13"/>
      <c r="AA9" s="3"/>
    </row>
    <row r="10" spans="1:27">
      <c r="A10" s="9" t="s">
        <v>15</v>
      </c>
      <c r="B10" s="9" t="s">
        <v>31</v>
      </c>
      <c r="C10">
        <v>51.9</v>
      </c>
      <c r="D10" s="3">
        <v>24.852</v>
      </c>
      <c r="E10" s="5">
        <f t="shared" si="1"/>
        <v>0.4704165351846008</v>
      </c>
      <c r="F10" s="12">
        <v>0.54</v>
      </c>
      <c r="G10" s="12">
        <v>0</v>
      </c>
      <c r="H10" s="12">
        <v>0.86</v>
      </c>
      <c r="I10" s="12">
        <v>0.75</v>
      </c>
      <c r="J10" s="10">
        <v>752</v>
      </c>
      <c r="K10" s="11">
        <f t="shared" si="2"/>
        <v>1.6487260292383801</v>
      </c>
      <c r="L10" s="11">
        <f t="shared" si="3"/>
        <v>2.1636824530687271E-2</v>
      </c>
      <c r="M10" s="5">
        <v>-0.26683000000000001</v>
      </c>
      <c r="N10" s="5">
        <v>-3.7039999999999997E-2</v>
      </c>
      <c r="O10" s="5">
        <f t="shared" si="0"/>
        <v>6.2529076060000008</v>
      </c>
      <c r="P10" s="3">
        <v>15.286</v>
      </c>
      <c r="Q10" s="12">
        <v>2.1783000000000001</v>
      </c>
      <c r="R10" s="6">
        <f t="shared" si="4"/>
        <v>569.1787053959838</v>
      </c>
      <c r="S10" s="8">
        <v>2.0000000000000001E-4</v>
      </c>
      <c r="T10" s="12">
        <v>2.2052999999999998</v>
      </c>
      <c r="U10" s="6">
        <f t="shared" si="5"/>
        <v>562.21011833495299</v>
      </c>
      <c r="V10" s="8">
        <v>1.6999999999999999E-3</v>
      </c>
      <c r="X10" s="5"/>
      <c r="Y10" s="5"/>
      <c r="Z10" s="13"/>
      <c r="AA10" s="3"/>
    </row>
    <row r="11" spans="1:27">
      <c r="A11" s="9" t="s">
        <v>14</v>
      </c>
      <c r="B11" s="9" t="s">
        <v>31</v>
      </c>
      <c r="C11">
        <v>59.8</v>
      </c>
      <c r="D11" s="3">
        <v>26.725999999999999</v>
      </c>
      <c r="E11" s="5">
        <f t="shared" si="1"/>
        <v>0.47245280246822891</v>
      </c>
      <c r="F11" s="12">
        <v>0.73</v>
      </c>
      <c r="G11" s="12">
        <v>0</v>
      </c>
      <c r="H11" s="12">
        <v>1.51</v>
      </c>
      <c r="I11" s="12">
        <v>0</v>
      </c>
      <c r="J11" s="10"/>
      <c r="K11" s="11"/>
      <c r="L11" s="11"/>
      <c r="M11" s="5"/>
      <c r="N11" s="5"/>
      <c r="O11" s="5"/>
      <c r="P11" s="3"/>
      <c r="Q11" s="12"/>
      <c r="R11" s="6"/>
      <c r="S11" s="8"/>
      <c r="T11" s="12"/>
      <c r="U11" s="6"/>
      <c r="V11" s="8"/>
      <c r="X11" s="5"/>
      <c r="Y11" s="5"/>
      <c r="Z11" s="13"/>
      <c r="AA11" s="3"/>
    </row>
    <row r="12" spans="1:27">
      <c r="A12" s="9" t="s">
        <v>11</v>
      </c>
      <c r="B12" s="9" t="s">
        <v>31</v>
      </c>
      <c r="C12">
        <v>55.4</v>
      </c>
      <c r="D12" s="3">
        <v>32.613</v>
      </c>
      <c r="E12" s="5">
        <f t="shared" si="1"/>
        <v>0.47735028538640412</v>
      </c>
      <c r="F12" s="12">
        <v>0.6</v>
      </c>
      <c r="G12" s="12">
        <v>0</v>
      </c>
      <c r="H12" s="12">
        <v>0.98</v>
      </c>
      <c r="I12" s="12">
        <v>0.66</v>
      </c>
      <c r="J12" s="10">
        <v>751</v>
      </c>
      <c r="K12" s="11">
        <f t="shared" si="2"/>
        <v>1.6509214034450892</v>
      </c>
      <c r="L12" s="11">
        <f t="shared" si="3"/>
        <v>2.3832198737396393E-2</v>
      </c>
      <c r="M12" s="5">
        <v>-0.26645999999999997</v>
      </c>
      <c r="N12" s="5">
        <v>-3.6150000000000002E-2</v>
      </c>
      <c r="O12" s="5">
        <f t="shared" si="0"/>
        <v>6.2670575339999992</v>
      </c>
      <c r="P12" s="3">
        <v>15.388999999999999</v>
      </c>
      <c r="Q12" s="12">
        <v>2.1812</v>
      </c>
      <c r="R12" s="6">
        <f t="shared" si="4"/>
        <v>568.42195762152562</v>
      </c>
      <c r="S12" s="8">
        <v>2.0000000000000001E-4</v>
      </c>
      <c r="T12" s="12">
        <v>2.2082000000000002</v>
      </c>
      <c r="U12" s="6">
        <f t="shared" si="5"/>
        <v>561.4717751852512</v>
      </c>
      <c r="V12" s="8">
        <v>1.6999999999999999E-3</v>
      </c>
      <c r="X12" s="5"/>
      <c r="Y12" s="5"/>
      <c r="Z12" s="13"/>
      <c r="AA12" s="3"/>
    </row>
    <row r="13" spans="1:27">
      <c r="A13" s="9" t="s">
        <v>13</v>
      </c>
      <c r="B13" s="9" t="s">
        <v>31</v>
      </c>
      <c r="C13">
        <v>63.1</v>
      </c>
      <c r="D13" s="3">
        <v>78.355000000000004</v>
      </c>
      <c r="E13" s="5">
        <f t="shared" si="1"/>
        <v>0.49048887198021685</v>
      </c>
      <c r="F13" s="12">
        <v>1.0900000000000001</v>
      </c>
      <c r="G13" s="12">
        <v>0</v>
      </c>
      <c r="H13" s="12">
        <v>1.17</v>
      </c>
      <c r="I13" s="12">
        <v>0.47</v>
      </c>
      <c r="J13" s="10"/>
      <c r="K13" s="11"/>
      <c r="L13" s="11"/>
      <c r="M13" s="5"/>
      <c r="N13" s="5"/>
      <c r="O13" s="5"/>
      <c r="P13" s="6"/>
      <c r="Q13" s="12"/>
      <c r="R13" s="6"/>
      <c r="S13" s="8"/>
      <c r="T13" s="12"/>
      <c r="U13" s="6"/>
      <c r="V13" s="8"/>
      <c r="X13" s="5"/>
      <c r="Y13" s="5"/>
      <c r="Z13" s="12"/>
    </row>
    <row r="15" spans="1:27">
      <c r="A15" t="s">
        <v>43</v>
      </c>
    </row>
    <row r="16" spans="1:27">
      <c r="A16" s="9" t="s">
        <v>45</v>
      </c>
    </row>
  </sheetData>
  <pageMargins left="0.75000000000000011" right="0.75000000000000011" top="1" bottom="1" header="0.5" footer="0.5"/>
  <pageSetup paperSize="9" scale="7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Structure</vt:lpstr>
      <vt:lpstr>Excitations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hms</dc:creator>
  <cp:lastModifiedBy>hms</cp:lastModifiedBy>
  <cp:lastPrinted>2015-10-30T11:41:44Z</cp:lastPrinted>
  <dcterms:created xsi:type="dcterms:W3CDTF">2015-10-13T13:51:47Z</dcterms:created>
  <dcterms:modified xsi:type="dcterms:W3CDTF">2016-05-04T10:31:48Z</dcterms:modified>
</cp:coreProperties>
</file>